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000" sheetId="1" r:id="rId1"/>
    <sheet name="SO101_SO101" sheetId="2" r:id="rId2"/>
    <sheet name="SO185" sheetId="3" r:id="rId3"/>
  </sheets>
  <definedNames/>
  <calcPr/>
  <webPublishing/>
</workbook>
</file>

<file path=xl/sharedStrings.xml><?xml version="1.0" encoding="utf-8"?>
<sst xmlns="http://schemas.openxmlformats.org/spreadsheetml/2006/main" count="1041" uniqueCount="426">
  <si>
    <t>ASPE10</t>
  </si>
  <si>
    <t>S</t>
  </si>
  <si>
    <t>Firma: ÚDRŽBA SILNIC Královéhradeckého kraje a.s.</t>
  </si>
  <si>
    <t>Soupis prací objektu</t>
  </si>
  <si>
    <t xml:space="preserve">Stavba: </t>
  </si>
  <si>
    <t>34200</t>
  </si>
  <si>
    <t>III/30410 Červená Hora - rekonstrukce propustku_neoceněný</t>
  </si>
  <si>
    <t>O</t>
  </si>
  <si>
    <t>Rozpočet:</t>
  </si>
  <si>
    <t>0,00</t>
  </si>
  <si>
    <t>15,00</t>
  </si>
  <si>
    <t>21,00</t>
  </si>
  <si>
    <t>3</t>
  </si>
  <si>
    <t>2</t>
  </si>
  <si>
    <t>000</t>
  </si>
  <si>
    <t>Všeobecné a ostaní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</si>
  <si>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</si>
  <si>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</si>
  <si>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</si>
  <si>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</si>
  <si>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</si>
  <si>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</si>
  <si>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</si>
  <si>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</si>
  <si>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</si>
  <si>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</si>
  <si>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</si>
  <si>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</si>
  <si>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</si>
  <si>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</si>
  <si>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</si>
  <si>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</si>
  <si>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</si>
  <si>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</si>
  <si>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</si>
  <si>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</si>
  <si>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</t>
  </si>
  <si>
    <t>a</t>
  </si>
  <si>
    <t>OSTATNÍ POŽADAVKY - GEODETICKÉ ZAMĚŘENÍ</t>
  </si>
  <si>
    <t>KPL</t>
  </si>
  <si>
    <t>PP</t>
  </si>
  <si>
    <t>Veškerá nutná zaměření k realizaci díla (např. zaměření stavby před výstavbou, vytyčení stavby, obvodu staveniště, ...) a k uvedení stavby do úžívání a předání dokončeného díla.   
PEVNÁ CENA</t>
  </si>
  <si>
    <t>VV</t>
  </si>
  <si>
    <t/>
  </si>
  <si>
    <t>TS</t>
  </si>
  <si>
    <t>zahrnuje veškeré náklady spojené s objednatelem požadovanými pracemi</t>
  </si>
  <si>
    <t>b</t>
  </si>
  <si>
    <t>Zaměřění skutečného provedení díla ke kolaudaci stavby.  
3x tištěné paré + 1x CD  
PEVNÁ CENA</t>
  </si>
  <si>
    <t>c</t>
  </si>
  <si>
    <t>Zaměření vrstev pro určení kubatur konstrukcí, celkových plošných a délkových výměr.  
PEVNÁ CENA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</si>
  <si>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</si>
  <si>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</si>
  <si>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  
Zadavatel poskytne dokumentaci v otevřeném formátu *.dwg.  
Zadavatel poskytne dokumentaci ve formátu *.pdf  
4x tištěné paré + 1x CD  
PEVNÁ CENA</t>
  </si>
  <si>
    <t>02943</t>
  </si>
  <si>
    <t>OSTATNÍ POŽADAVKY - VYPRACOVÁNÍ RDS</t>
  </si>
  <si>
    <t>Realizační dokumentace stavby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  
PEVNÁ CENA</t>
  </si>
  <si>
    <t>02945</t>
  </si>
  <si>
    <t>OSTAT POŽADAVKY - GEOMETRICKÝ PLÁN</t>
  </si>
  <si>
    <t>Položka společná pro celou stavbu,   
Zpracování geometrických plánů pro vypořádání vlastnických vztahů, potvrzených katastrálním úřadem.  
12x tiskem  
PEVNÁ CENA</t>
  </si>
  <si>
    <t>položka zahrnuje:  
- přípravu podkladů, podání žádosti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- předpoklad celkem 10 vyhotovení a dle SOD</t>
  </si>
  <si>
    <t>7</t>
  </si>
  <si>
    <t>02946</t>
  </si>
  <si>
    <t>OSTAT POŽADAVKY - FOTODOKUMENTACE</t>
  </si>
  <si>
    <t>1x měsíčně sada barevných fotografií v tištěné i elektronické formě   
3x závěrečná fotodokumentace v albu s popisem v tištěné i elektronické podobě   
PEVNÁ CENA</t>
  </si>
  <si>
    <t>položka zahrnuje:  
- fotodokumentaci zadavatelem požadovaného děje a konstrukcí v požadovaných časových  
intervalech  
- zadavatelem specifikované výstupy (fotografie v papírovém a digitálním formátu) v  
požadovaném počtu - předpoklad 2 ks</t>
  </si>
  <si>
    <t>8</t>
  </si>
  <si>
    <t>02950</t>
  </si>
  <si>
    <t>OSTATNÍ POŽADAVKY - POSUDKY, KONTROLY, REVIZNÍ ZPRÁVY</t>
  </si>
  <si>
    <t>Zajištění a zdokumentování stávajícího stavu zástavby a objektů, které mohou být dotčeny stavbou před započetím, v průběhu a na konci stavebních prací. Včetně pasportizace objízdných tras.   
Předání pasportizace na datovém nosiči v digitální formě.  
PEVNÁ CENA</t>
  </si>
  <si>
    <t>02990</t>
  </si>
  <si>
    <t>OSTATNÍ POŽADAVKY - INFORMAČNÍ TABULE</t>
  </si>
  <si>
    <t>Náklady na zřízení informační tabule (2ks na celou stavbu) s údaji o stavbě s textem dle vzoru objednatele, včetně kotvení. Po ukončení stavby odstranění.  
PEVNÁ CENA</t>
  </si>
  <si>
    <t>1 ks =1,000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</si>
  <si>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</si>
  <si>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</si>
  <si>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</si>
  <si>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lávek, nájezdů,...   
Trasy pro pěší v souladu s vyhl. č. 398/2009 Sb., o obecných technických požadavcích zabezpečujících bezbariérové užívání staveb.   
Po dobu realizace stavby zajištěn přístup k objektům pro požární techniku, policii, záchranné služby.   
PEVNÁ CENA</t>
  </si>
  <si>
    <t>1=1,000 [A]</t>
  </si>
  <si>
    <t>zahrnuje objednatelem povolené náklady na požadovaná zařízení zhotovitele</t>
  </si>
  <si>
    <t>Objekt:</t>
  </si>
  <si>
    <t>SO101</t>
  </si>
  <si>
    <t>Komunikace, propustek a vegetační úpravy</t>
  </si>
  <si>
    <t>O1</t>
  </si>
  <si>
    <t>014102</t>
  </si>
  <si>
    <t>POPLATKY ZA SKLÁDKU</t>
  </si>
  <si>
    <t>T</t>
  </si>
  <si>
    <t>Zemina a kamení (17 05 04) .   
pol.č. 12930 čištění příkopu 4,5*2=9  
pol. č. 12924 čištění krajnic 16*0,2*2=6,4  
pol.č..12283 výkop 48,3*2=96,6  
pol. č.12573 6,3*2=12,6  
pol. č. 13183 jámy 114,116*2=128,344</t>
  </si>
  <si>
    <t>12930 4,5*2=9,000 [A] 
12924  16*0,2*2=6,400 [B] 
12283  48,3*2=96,600 [C] 
12573  6,3*2=12,600 [F] 
13183 114,116*2=228,232 [G] 
A+B+C+F+G=352,832 [H]</t>
  </si>
  <si>
    <t>zahrnuje veškeré poplatky provozovateli skládky související s uložením odpadu na skládce.</t>
  </si>
  <si>
    <t>014112</t>
  </si>
  <si>
    <t>POPLATKY ZA SKLÁDKU TYP S-IO (INERTNÍ ODPAD)</t>
  </si>
  <si>
    <t>položka č. 11332_podklad z nesmeleného kameniva 12,3*2=26,4  
odstranění bet. ploch (přepočet *2)   
položka č. 966346 -dl 15.2m (Hmostnost trouby cca 0,33 t/m):15,2*0,330=5,016 dl. * hmotnost  
pol. 96713   5,1m3*2=10,2  
poplatky za uložení stavebních sutí- žb  
skládka dle zadávacích podmínek v režii dodavatele s poplatkem a evidencí  
hmotnost 2,5t/m3  
Objem*přepočet na tuny  
Položka č. 96616 Bourání konstrukcí ze železobetonu:dle pol.č.96616 25*2,5=62,5</t>
  </si>
  <si>
    <t>11332 12,3*2=24,600 [A] 
966346  15,2*0,330=5,016 [C] 
96713  5,1*2=10,200 [B] 
96616 25*2,5=62,500 [D] 
A+C+B+D=102,316 [E]</t>
  </si>
  <si>
    <t>Zemní práce</t>
  </si>
  <si>
    <t>111208</t>
  </si>
  <si>
    <t>ODSTRANĚNÍ KŘOVIN S ODVOZEM</t>
  </si>
  <si>
    <t>M2</t>
  </si>
  <si>
    <t>Odvoz na skládku určenou zhotovitelem</t>
  </si>
  <si>
    <t>ze situace vymer  
76=76,000 [A]</t>
  </si>
  <si>
    <t>odstranění křovin a stromů do průměru 100 mm  
doprava dřevin na předepsanou vzdálenost  
spálení na hromadách nebo štěpkování</t>
  </si>
  <si>
    <t>11130</t>
  </si>
  <si>
    <t>SEJMUTÍ DRNU</t>
  </si>
  <si>
    <t>výměra ze situace stáv. zaměření</t>
  </si>
  <si>
    <t>ze situace 
76=76,000 [A]</t>
  </si>
  <si>
    <t>včetně vodorovné dopravy  a uložení na skládku</t>
  </si>
  <si>
    <t>11201</t>
  </si>
  <si>
    <t>KÁCENÍ STROMŮ D KMENE DO 0,5M S ODSTRANĚNÍM PAŘEZŮ</t>
  </si>
  <si>
    <t>KUS</t>
  </si>
  <si>
    <t>ze situace - úprava koryta na vtoku - 2ks</t>
  </si>
  <si>
    <t>2=2,000 [A]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</si>
  <si>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</si>
  <si>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113328</t>
  </si>
  <si>
    <t>ODSTRAN PODKL ZPEVNĚNÝCH PLOCH Z KAMENIVA NESTMEL</t>
  </si>
  <si>
    <t>M3</t>
  </si>
  <si>
    <t>odstranění stávajících vrstev komunikace z nestmeleného kameniva, vč. odvozu na skládku určenou zhotovitelem  
skládkovné uvedeno v pol.č.014102, výměra ze situace x předpoklad tl. 0,3m*41</t>
  </si>
  <si>
    <t>ze situace - celková rekonstrukce  (plocha x tl.) 
41*0,3=12,300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</si>
  <si>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</si>
  <si>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113728</t>
  </si>
  <si>
    <t>FRÉZOVÁNÍ ZPEVNĚNÝCH PLOCH ASFALTOVÝCH</t>
  </si>
  <si>
    <t>Zhotovitel v ceně zohlední možnost zpětného využití vyfrézovaného materiálu na stavbě.  
Včetně naložení, odvozu a uložení na skládku určenou zhotovitelem.</t>
  </si>
  <si>
    <t>výměra ze situace - celková rekonstrukce + frézovaní u napojení 
(5+41)*0.11=5,060 [A]</t>
  </si>
  <si>
    <t>11526</t>
  </si>
  <si>
    <t>PŘEVEDENÍ VODY POTRUBÍM DN 800 NEBO ŽLABY R.O. DO 2,8M</t>
  </si>
  <si>
    <t>M</t>
  </si>
  <si>
    <t>potrubní DN800, provizorní zatrubnění vodoteče</t>
  </si>
  <si>
    <t>12=12,000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</si>
  <si>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</si>
  <si>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</si>
  <si>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</si>
  <si>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>ze situace výměr - plocha odhumusování</t>
  </si>
  <si>
    <t>ze situace 
(16+76)*0,15=13,800 [A]</t>
  </si>
  <si>
    <t>položka zahrnuje sejmutí ornice bez ohledu na tloušťku vrstvy a její vodorovnou dopravu  
nezahrnuje uložení na trvalou skládku</t>
  </si>
  <si>
    <t>122838</t>
  </si>
  <si>
    <t>ODKOPÁVKY A PROKOPÁVKY OBECNÉ TŘ. II, ODVOZ DO 20KM</t>
  </si>
  <si>
    <t>poplatek za skládku uveden v položce: 014102.1  
výkop pro odláždění výtoku a olemování betonem, včetně odvozu  
výpočet z modelu a situace, vtok 21m3, výtok 12m3, zemní hrázky 13m3</t>
  </si>
  <si>
    <t>z modelu 
vtok 21=21,000 [A] 
výtok 12=12,000 [E] 
odtěžení zemních hrázek provizorního zatrubnění 
(1*1*5)+(1*1*8)=13,000 [D] 
(A+e+D)*1,05=48,300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</si>
  <si>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</si>
  <si>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</t>
  </si>
  <si>
    <t>12573</t>
  </si>
  <si>
    <t>VYKOPÁVKY ZE ZEMNÍKŮ A SKLÁDEK TŘ. I</t>
  </si>
  <si>
    <t>ornice pro ohumusování, zpětné natěžení ornice ze zemníku  
vč. manipulace a dopravy na stavbu</t>
  </si>
  <si>
    <t>ze situace  
42*0,15=6,300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</si>
  <si>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</si>
  <si>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</t>
  </si>
  <si>
    <t>12924</t>
  </si>
  <si>
    <t>ČIŠTĚNÍ KRAJNIC OD NÁNOSU TL. DO 200MM</t>
  </si>
  <si>
    <t>vč. odvozu na skládku určenou zhotovitelem (předpoklad do 20km), poplatek za  
skládku uveden v položce 014102  
výměra ze situace zaměření (šířka x délka) 0,5*(17+15)=16</t>
  </si>
  <si>
    <t>ze situace (šířka x délka) 
0,5*(17+15)=16,000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</si>
  <si>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</si>
  <si>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</t>
  </si>
  <si>
    <t>12930</t>
  </si>
  <si>
    <t>ČIŠTĚNÍ PŘÍKOPŮ OD NÁNOSU</t>
  </si>
  <si>
    <t>ze situace 20*1,5*0,15=4,5m3</t>
  </si>
  <si>
    <t>ze situace  
20*1,5*0,15=4,500 [A]</t>
  </si>
  <si>
    <t>14</t>
  </si>
  <si>
    <t>131838</t>
  </si>
  <si>
    <t>HLOUBENÍ JAM ZAPAŽ I NEPAŽ TŘ. II, ODVOZ DO 20KM</t>
  </si>
  <si>
    <t>výkop pro propustek + čela,   
výmery ze situace a řezů (plocha x délka) 12*4,25 - stávající potrubí  
Včetně odvozu a uložení na skládce určenou zhotovitelem.</t>
  </si>
  <si>
    <t>kubatura výkopu pro propustek - kubatura stáv. potrubí , ze situace a řezů (plocha x délka)  
  12*4,25=51,000 [F] 
stávající potrubí 
7,5*3,14*0,2*0,2*2=1,884 [D] 
čela a křídla propustku 
37+28=65,000 [G] 
(F-D)+65=114,116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</si>
  <si>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</si>
  <si>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15</t>
  </si>
  <si>
    <t>17120</t>
  </si>
  <si>
    <t>ULOŽENÍ SYPANINY DO NÁSYPŮ A NA SKLÁDKY BEZ ZHUTNĚNÍ</t>
  </si>
  <si>
    <t>položky 13183 a 12283, ornice</t>
  </si>
  <si>
    <t>114,116+48,3=162,416 [A] 
přebytek ornice (106-42)*0,15=9,600 [B] 
A+B=172,016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</si>
  <si>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</si>
  <si>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</si>
  <si>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173103</t>
  </si>
  <si>
    <t>ZEMNÍ KRAJNICE A DOSYPÁVKY SE ZHUT DO 100% PS</t>
  </si>
  <si>
    <t>výměra ze situace   
16*0,2=3,2</t>
  </si>
  <si>
    <t>ze situace 16*0,2=3,200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</si>
  <si>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</si>
  <si>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</si>
  <si>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17481</t>
  </si>
  <si>
    <t>ZÁSYP JAM A RÝH Z NAKUPOVANÝCH MATERIÁLŮ</t>
  </si>
  <si>
    <t>hutněný zásyp včetně aktivní zóny (z řezu a situace, plocha x délka), materiál vhodný dle ČNS 73 6133, ŠDB, fr. max. 0/32  
3*4=12  
(52,376-24,67)*0,5=13,853</t>
  </si>
  <si>
    <t>hutněný zásyp - z řezu a situace (plocha x délka mezi čely) 
ŠDB, frakce 0-32 
3*4=12,000 [A] 
aktivní zóna  
(52,376 -24,67)*0,5 =13,853 [G] 
(A+G)=25,853 [I]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</si>
  <si>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</si>
  <si>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</si>
  <si>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17581</t>
  </si>
  <si>
    <t>OBSYP POTRUBÍ A OBJEKTŮ Z NAKUPOVANÝCH MATERIÁLŮ</t>
  </si>
  <si>
    <t>obsyp potrubí, štěrkopísek, ŠD frakce 0-8,   
výměra ze situace a řezu (plocha x délka)  
3*4=12</t>
  </si>
  <si>
    <t>ze situace a řezu (plocha x délka) 
3*4=12,000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</si>
  <si>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</si>
  <si>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19</t>
  </si>
  <si>
    <t>18110</t>
  </si>
  <si>
    <t>ÚPRAVA PLÁNĚ SE ZHUTNĚNÍM V HORNINĚ TŘ. I</t>
  </si>
  <si>
    <t>plocha ze situace výměr  
47+(0,42*12,8)=52,376</t>
  </si>
  <si>
    <t>plocha ze situace 
47+(0,42*12,8)=52,376 [A]</t>
  </si>
  <si>
    <t>položka zahrnuje úpravu pláně včetně vyrovnání výškových rozdílů. Míru zhutnění určuje projekt.</t>
  </si>
  <si>
    <t>20</t>
  </si>
  <si>
    <t>18222</t>
  </si>
  <si>
    <t>ROZPROSTŘENÍ ORNICE VE SVAHU V TL DO 0,15M</t>
  </si>
  <si>
    <t>výměra ze situace  
42m2</t>
  </si>
  <si>
    <t>ze situace 
42=42,000 [A]</t>
  </si>
  <si>
    <t>položka zahrnuje:  
nutné přemístění ornice z dočasných skládek vzdálených do 50m  
rozprostření ornice v předepsané tloušťce ve svahu přes 1:5</t>
  </si>
  <si>
    <t>21</t>
  </si>
  <si>
    <t>18241</t>
  </si>
  <si>
    <t>ZALOŽENÍ TRÁVNÍKU RUČNÍM VÝSEVEM</t>
  </si>
  <si>
    <t>výměra ze situace   
42m2</t>
  </si>
  <si>
    <t>42=42,000 [A]</t>
  </si>
  <si>
    <t>Zahrnuje dodání předepsané travní směsi, její výsev na ornici, zalévání, první pokosení, to vše bez ohledu na sklon terénu</t>
  </si>
  <si>
    <t>Základy</t>
  </si>
  <si>
    <t>22</t>
  </si>
  <si>
    <t>21331</t>
  </si>
  <si>
    <t>DRENÁŽNÍ VRSTVY Z BETONU MEZEROVITÉHO (DRENÁŽNÍHO)</t>
  </si>
  <si>
    <t>výměry ze sitauce a řezů   
(0,4*0,4*5,25)-(3,14*0,15*0,15*,25*5,25)*2=1,494  
(0,4*0,4*12)-(3,14*0,15*0,15*0,25*9)=1,761</t>
  </si>
  <si>
    <t>ze situace 
0,4*0,4*5,25-(3,14*0,15*0,15*0,25*5,25)=0,747 [A] 
2*A=1,494 [B] 
0,4*0,4*12-(3,14*0,15*0,15*0,25*9)=1,761 [C] 
B+C=3,255 [D]</t>
  </si>
  <si>
    <t>Položka zahrnuje:  
- dodávku předepsaného materiálu pro drenážní vrstvu, včetně mimostaveništní a vnitrostaveništní dopravy  
- provedení drenážní vrstvy předepsaných rozměrů a předepsaného tvaru</t>
  </si>
  <si>
    <t>23</t>
  </si>
  <si>
    <t>21461</t>
  </si>
  <si>
    <t>SEPARAČNÍ GEOTEXTILIE</t>
  </si>
  <si>
    <t>netkaná geotextilie zajišťující seperační a filtrační funkci, 400g/m2,   
u  trativodu a propustku  
1,2*12=14,4  
1,4*5,25*2=14,7  
7,82*5,2=40,664</t>
  </si>
  <si>
    <t>trativod u žlabu  
1,2*12=14,400 [A] 
u propustku 
1,4*5,25*2=14,700 [B] 
geotextilie pod zásypem propustku 
7,82*5,2=40,664 [D] 
A+B+D=69,764 [E]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</si>
  <si>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</si>
  <si>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24</t>
  </si>
  <si>
    <t>272324</t>
  </si>
  <si>
    <t>ZÁKLADY ZE ŽELEZOBETONU DO C25/30</t>
  </si>
  <si>
    <t>základový pás z  betonu C25/30   
vtok 1,25*0,5*6,25=3,906  
výtok 1,25*0,5*7,1=4,438</t>
  </si>
  <si>
    <t>vtok - základový pás 1250x500xdélka čela 
1,25*0,5*6,25=3,906 [A] 
výtok - základový pás 
1,25*0,5*7,1=4,438 [B] 
A+B=8,344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</si>
  <si>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</si>
  <si>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25</t>
  </si>
  <si>
    <t>272365</t>
  </si>
  <si>
    <t>VÝZTUŽ ZÁKLADŮ Z OCELI 10505, B500B</t>
  </si>
  <si>
    <t>B500B, uvažováno 200kg/m3  
dle položky  272324  
8,344*0,2=1,669</t>
  </si>
  <si>
    <t>pol.272324 
8,344*0,2=1,669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</si>
  <si>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</si>
  <si>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</si>
  <si>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26</t>
  </si>
  <si>
    <t>317325</t>
  </si>
  <si>
    <t>ŘÍMSY ZE ŽELEZOBETONU DO C30/37</t>
  </si>
  <si>
    <t>bet. římsa, beton C30/37 XF3 včetně ochranného nátěru typu S4(OS-C)  
vtok 6,25*0,35=2,188  
výtok7,1*0,35=2,485</t>
  </si>
  <si>
    <t>vtok 6,25*0,35=2,188 [A] 
výtok 7,1*0,35=2,485 [B] 
A+B=4,673 [C]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</si>
  <si>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</si>
  <si>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27</t>
  </si>
  <si>
    <t>317365</t>
  </si>
  <si>
    <t>VÝZTUŽ ŘÍMS Z OCELI 10505, B500B</t>
  </si>
  <si>
    <t>B500B, uvažováno 200kg/m3  
dle položky 318325 4,673*,2=0,935</t>
  </si>
  <si>
    <t>odhad 200kg/m3 
4,673*0,20=0,935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</si>
  <si>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</si>
  <si>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28</t>
  </si>
  <si>
    <t>333325</t>
  </si>
  <si>
    <t>MOSTNÍ OPĚRY A KŘÍDLA ZE ŽELEZOVÉHO BETONU DO C30/37</t>
  </si>
  <si>
    <t>křídla a čelo propustku  
6,25*0,62*2=7,75  
7,25*0,62*2=8,99</t>
  </si>
  <si>
    <t>vtok  
6,25*0,62*2=7,750 [A] 
výtok 
7,25*0,62*2=8,990 [B] 
A+B=16,740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</si>
  <si>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</si>
  <si>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29</t>
  </si>
  <si>
    <t>333365</t>
  </si>
  <si>
    <t>VÝZTUŽ MOSTNÍCH OPĚR A KŘÍDEL Z OCELI 10505, B500B</t>
  </si>
  <si>
    <t>uvažováno 200kg/m3  
pol. 333325 *0,2=3,348</t>
  </si>
  <si>
    <t>uvažováno 200kg/m3 
pol.333325 *0,2 
16,74*0,2=3,348 [A]</t>
  </si>
  <si>
    <t>Vodorovné konstrukce</t>
  </si>
  <si>
    <t>30</t>
  </si>
  <si>
    <t>451311</t>
  </si>
  <si>
    <t>PODKL A VÝPLŇ VRSTVY Z PROST BET DO C8/10</t>
  </si>
  <si>
    <t>podkladní beton C8/10 XA1 tl. 0,1m pod základový pás čel u propustku  
vtok 1,5*6,45*0,1=0,968  
výtok 1,5*7,4*0,1=1,11  
pod drenáže  
 0,2*0,2*5,25*2=0,42  
0,3*0,2*12=0,72</t>
  </si>
  <si>
    <t>z řezu a stiuace 
vtok 
1,5*6,45*0,1=0,968 [A] 
výtok 
1,5*7,4*0,1=1,110 [B] 
u drenáží 
0,2*0,2*5,25*2=0,420 [D] 
0,3*0,2*12=0,720 [E] 
A+B+D+E=3,218 [C]</t>
  </si>
  <si>
    <t>31</t>
  </si>
  <si>
    <t>451313</t>
  </si>
  <si>
    <t>PODKLADNÍ A VÝPLŇOVÉ VRSTVY Z PROSTÉHO BETONU C16/20</t>
  </si>
  <si>
    <t>podkladní beton C12/15 XA1, tl. 0,15m - lože pro propustek  
výměra ze situace 6*0,15*2,9=2,61</t>
  </si>
  <si>
    <t>6*0,15*2,9=2,610 [A]</t>
  </si>
  <si>
    <t>32</t>
  </si>
  <si>
    <t>45157</t>
  </si>
  <si>
    <t>PODKLADNÍ A VÝPLŇOVÉ VRSTVY Z KAMENIVA TĚŽENÉHO</t>
  </si>
  <si>
    <t>Štěrkopísek fr.0-8, tl.0,1m, vč. hutnění, pod trubní propustky  
6*2,9*0,1=1,74</t>
  </si>
  <si>
    <t>6*2,9*0,1=1,740 [A]</t>
  </si>
  <si>
    <t>položka zahrnuje dodávku předepsaného kameniva, mimostaveništní a vnitrostaveništní dopravu a jeho uložení  
není-li v zadávací dokumentaci uvedeno jinak, jedná se o nakupovaný materiál</t>
  </si>
  <si>
    <t>33</t>
  </si>
  <si>
    <t>458522</t>
  </si>
  <si>
    <t>VÝPLŇ ZA OPĚRAMI A ZDMI Z KAM DRC, INDEX ZHUTNĚNÍ ID DO 0,8</t>
  </si>
  <si>
    <t>zásyp základů  
0,4*6,45=2,58  
0,4*7,4=2,96</t>
  </si>
  <si>
    <t>zásyp u podkladu čel 
0.4*6.45=2,580 [D] 
0,4*7,4=2,960 [E]</t>
  </si>
  <si>
    <t>34</t>
  </si>
  <si>
    <t>46251</t>
  </si>
  <si>
    <t>ZÁHOZ Z LOMOVÉHO KAMENE</t>
  </si>
  <si>
    <t>těžký kamenný zához lomovým kamenem 80-200kg</t>
  </si>
  <si>
    <t>5*1=5,000 [A]</t>
  </si>
  <si>
    <t>položka zahrnuje:  
- dodávku a zához lomového kamene předepsané frakce včetně mimostaveništní a vnitrostaveništní dopravy  
není-li v zadávací dokumentaci uvedeno jinak, jedná se o nakupovaný materiál</t>
  </si>
  <si>
    <t>35</t>
  </si>
  <si>
    <t>465512</t>
  </si>
  <si>
    <t>DLAŽBY Z LOMOVÉHO KAMENE NA MC</t>
  </si>
  <si>
    <t>hloubkové spárování cementovou maltou M25-XF3  
Přírodní kámen- vyvřelá hornina, min. tl.200 mm, pevnost v tlaku min. 50 MPa,  
nasákavost &lt;1,5%, součinitel odolnosti proti mrazu 0,75, uložení do bet. lože  
C20/25n XF3 tl. 0,1m  
Opevnění čel propustků nebo svahů u propustku.  
vtok 24*0,2=4,8  
výtok 27*0,2=5,4</t>
  </si>
  <si>
    <t>ze situace a řezů 
vtok 24*0,2=4,800 [A] 
výtok 27*0,2=5,400 [B] 
A+B=10,200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</si>
  <si>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</si>
  <si>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36</t>
  </si>
  <si>
    <t>467314</t>
  </si>
  <si>
    <t>STUPNĚ A PRAHY VODNÍCH KORYT Z PROSTÉHO BETONU C25/30</t>
  </si>
  <si>
    <t>stabilizacni prahy na vtoku a výtoku, odměřeno ze situace  
vtok 0,5*0,25*9,5=1,188  
výtok 0,5*0,25*2,1=0,263</t>
  </si>
  <si>
    <t>betonový stab.prah 250x500 
vtok 0,5*0,25*9,5=1,188 [D] 
výtok 0,5*0,25*2,1=0,263 [E] 
D+E=1,451 [F]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</si>
  <si>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</si>
  <si>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Komunikace</t>
  </si>
  <si>
    <t>37</t>
  </si>
  <si>
    <t>56334</t>
  </si>
  <si>
    <t>VOZOVKOVÉ VRSTVY ZE ŠTĚRKODRTI TL. DO 200MM</t>
  </si>
  <si>
    <t>konstrukční vrstvy, vč. zkoušek zhutnění, ze situace a řezů  
ŠDA, fr.0/32 150mm  47+(0,135*12,8)=49,208  
ŠDB  0/32   150mm 47+(0,42*12,8)=52,376</t>
  </si>
  <si>
    <t>plocha celkové rekonstrukce  
ŠDA 47+(0,1725*12,8)=49,208 [A] 
ŠDB 47+(0,42*12,8)=52,376 [B] 
A+B=101,584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</si>
  <si>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</si>
  <si>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38</t>
  </si>
  <si>
    <t>572123</t>
  </si>
  <si>
    <t>INFILTRAČNÍ POSTŘIK Z EMULZE DO 1,0KG/M2</t>
  </si>
  <si>
    <t>PI,CP 1 kg/m2, ze situace a řezů</t>
  </si>
  <si>
    <t>54,527=54,527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</si>
  <si>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</si>
  <si>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39</t>
  </si>
  <si>
    <t>572214</t>
  </si>
  <si>
    <t>SPOJOVACÍ POSTŘIK Z MODIFIK EMULZE DO 0,5KG/M2</t>
  </si>
  <si>
    <t>PS CP 0,4 kg/m2, výměry ze situace a řezů</t>
  </si>
  <si>
    <t>52=52,000 [A]</t>
  </si>
  <si>
    <t>40</t>
  </si>
  <si>
    <t>574A34</t>
  </si>
  <si>
    <t>ASFALTOVÝ BETON PRO OBRUSNÉ VRSTVY ACO 11+, 11S TL. 40MM</t>
  </si>
  <si>
    <t>ze situace  výměr  
celková rekonstrukce + frézování  
47+5=52</t>
  </si>
  <si>
    <t>celkova rekonstrukce 
47=47,000 [A] 
frézování 
5=5,000 [B] 
A+B=52,000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</si>
  <si>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</si>
  <si>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41</t>
  </si>
  <si>
    <t>574E66</t>
  </si>
  <si>
    <t>ASFALTOVÝ BETON PRO PODKLADNÍ VRSTVY ACP 16+, 16S TL. 70MM</t>
  </si>
  <si>
    <t>ze situace a řezů  
celková rekonstrukce 47+12,8*0,0675=47,864  
frézování 5+(3,25*0,05)+(0,25*3*2)=6,663</t>
  </si>
  <si>
    <t>celková rekonstrukce  
47+12,8*0,0675=47,864 [D] 
frezování 
5+(3,25*0,05)+(0,25*3*2)=6,663 [B] 
D+B=54,527 [C]</t>
  </si>
  <si>
    <t>Úpravy povrchů, podlahy, výplně otvorů</t>
  </si>
  <si>
    <t>42</t>
  </si>
  <si>
    <t>63131</t>
  </si>
  <si>
    <t>MAZANINA Z PROST BETONU</t>
  </si>
  <si>
    <t>bet. mazanina ve spádu 3% na rám.propustku</t>
  </si>
  <si>
    <t>z řezů a situace 
0,05*5,25=0,263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</si>
  <si>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základů.</t>
  </si>
  <si>
    <t>Přidružená stavební výroba</t>
  </si>
  <si>
    <t>43</t>
  </si>
  <si>
    <t>711111</t>
  </si>
  <si>
    <t>IZOLACE BĚŽNÝCH KONSTRUKCÍ PROTI ZEMNÍ VLHKOSTI ASFALTOVÝMI NÁTĚRY</t>
  </si>
  <si>
    <t>izolace pod římsami křídel, na rubu opěr křídel  
vtok 6,25*2-(2*1)=10,5  
6,25*0,8=5  
výtok 7,25*2-(2*1)=12,5  
0,8*6,25=5</t>
  </si>
  <si>
    <t>vtok čelo  
6,25*2- (2*1)=10,500 [A] 
6,25*0,8=5,000 [D] 
výtok 
7,25*2-(2*1)=12,500 [B] 
0,8*6,25=5,000 [C] 
A+B+C+D=33,000 [E]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</si>
  <si>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</si>
  <si>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44</t>
  </si>
  <si>
    <t>711212</t>
  </si>
  <si>
    <t>IZOLACE ZVLÁŠT KONSTR PROTI ZEM VLHK ASFALT PÁSY</t>
  </si>
  <si>
    <t>izolace podél celého rámu-hydroizolace 2X SBS modif. asfalt. pás  plošně nastavený s penetrací</t>
  </si>
  <si>
    <t>ze situace výměr a řezu 
7,7*5,25*2=80,850 [A]</t>
  </si>
  <si>
    <t>45</t>
  </si>
  <si>
    <t>711509</t>
  </si>
  <si>
    <t>OCHRANA IZOLACE NA POVRCHU TEXTILIÍ</t>
  </si>
  <si>
    <t>ploš. drenáž geotextilie na rubu zdi   
ochranná vrstva izolace (drenážní geokompozit), min. 600 g/m2, tl.6mm, tažnost min. 20%  
(15,5+13,5)=29</t>
  </si>
  <si>
    <t>(15,5+13,5)=29,000 [A]</t>
  </si>
  <si>
    <t>položka zahrnuje:  
- dodání  předepsaného ochranného materiálu  
- zřízení ochrany izolace</t>
  </si>
  <si>
    <t>Potrubí</t>
  </si>
  <si>
    <t>46</t>
  </si>
  <si>
    <t>87533</t>
  </si>
  <si>
    <t>POTRUBÍ DREN Z TRUB PLAST DN DO 150MM</t>
  </si>
  <si>
    <t>drenáže DN 150, podél rám.propustku a odvodňovaícho žlabu u římsy  
12+10,5=22,5</t>
  </si>
  <si>
    <t>drenáž pod žlabem  12=12,000 [A] 
podél rámu po obou stranách 10,5=10,500 [B] 
A+B=22,500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</si>
  <si>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</si>
  <si>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Ostatní konstrukce a práce</t>
  </si>
  <si>
    <t>47</t>
  </si>
  <si>
    <t>9113A3</t>
  </si>
  <si>
    <t>SVODIDLO OCEL SILNIČ JEDNOSTR, ÚROVEŇ ZADRŽ N1, N2 - DEMONTÁŽ S PŘESUNEM</t>
  </si>
  <si>
    <t>demontáž stávajícího svodidla a odvoz na skládku</t>
  </si>
  <si>
    <t>12,5+12,5=25,000 [A]</t>
  </si>
  <si>
    <t>položka zahrnuje:  
- demontáž a odstranění zařízení  
- jeho odvoz na předepsané místo</t>
  </si>
  <si>
    <t>48</t>
  </si>
  <si>
    <t>9115C1</t>
  </si>
  <si>
    <t>SVODIDLO OCEL MOSTNÍ JEDNOSTR, ÚROVEŇ ZADRŽ H2 - DODÁVKA A MONTÁŽ</t>
  </si>
  <si>
    <t>výměra ze situace,   
26m</t>
  </si>
  <si>
    <t>ze situace 
26=26,000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</si>
  <si>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</si>
  <si>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49</t>
  </si>
  <si>
    <t>91841</t>
  </si>
  <si>
    <t>PROPUSTY RÁMOVÉ 200/100</t>
  </si>
  <si>
    <t>rámový propustek z dílců, celková délka 5,25m, šířka 2m, výška 1m  
nezahrnuje podkkladní vrstvy, izolaci</t>
  </si>
  <si>
    <t>5,25=5,250 [A]</t>
  </si>
  <si>
    <t>Položka zahrnuje:  
- dodání a položení prefabrikovaných rámů z dokumentací předepsaných rozměrů  
- případné úpravy rámů  
Nezahrnuje podkladní vrstvy, vyrovnávací a spádový beton uvnitř rámů a na jejich povrchu, izolaci.</t>
  </si>
  <si>
    <t>50</t>
  </si>
  <si>
    <t>919112</t>
  </si>
  <si>
    <t>ŘEZÁNÍ ASFALTOVÉHO KRYTU VOZOVEK TL DO 100MM</t>
  </si>
  <si>
    <t>odměřeno ze situace,   
napojení konstrukčích vrstev 6m  
podél říms a žlabu 23m</t>
  </si>
  <si>
    <t>ze situace  
u napojení konstrukčních vrstev 6=6,000 [A] 
podél říms a žlabu 23=23,000 [B] 
A+B=29,000 [C]</t>
  </si>
  <si>
    <t>položka zahrnuje řezání vozovkové vrstvy v předepsané tloušťce, včetně spotřeby vody</t>
  </si>
  <si>
    <t>51</t>
  </si>
  <si>
    <t>931324</t>
  </si>
  <si>
    <t>TĚSNĚNÍ DILATAČ SPAR ASF ZÁLIVKOU MODIFIK PRŮŘ DO 400MM2</t>
  </si>
  <si>
    <t>asfalt.zálivka podél žlabu a říms, napojení konstr. vrstev  
odměřeno ze situace - 29m</t>
  </si>
  <si>
    <t>29=29,000 [A]</t>
  </si>
  <si>
    <t>položka zahrnuje dodávku a osazení předepsaného materiálu, očištění ploch spáry před úpravou, očištění okolí spáry po úpravě  
nezahrnuje těsnící profil</t>
  </si>
  <si>
    <t>52</t>
  </si>
  <si>
    <t>935212</t>
  </si>
  <si>
    <t>PŘÍKOPOVÉ ŽLABY Z BETON TVÁRNIC ŠÍŘ DO 600MM DO BETONU TL 100MM</t>
  </si>
  <si>
    <t>skluz, odměřeno ze situace  
3,5m</t>
  </si>
  <si>
    <t>ze situace 
3,5=3,500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</si>
  <si>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</si>
  <si>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53</t>
  </si>
  <si>
    <t>935812</t>
  </si>
  <si>
    <t>ŽLABY A RIGOLY DLÁŽDĚNÉ Z KOSTEK DROBNÝCH DO BETONU TL 100MM</t>
  </si>
  <si>
    <t>drobné kostky z přírodního kamene (žula) o velikosti hrany 100mm do betonového  
lože C20/25nXF3 tl.100mm  
ze situace výměr  
dlážděný rigol podél komunikace 12*0,5=6  
dlážděný příkop 11*0,6=6,6</t>
  </si>
  <si>
    <t>ze situace  
rigol podél komunikace12*0,5=6,000 [A] 
dlážděný příkop 11*0,6=6,600 [B] 
A+B=12,600 [C]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</si>
  <si>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úpravu napojení a ukončení  
- vnitrostaveništní i mimostaveništní dopravu  
- měří se vydlážděná plocha.</t>
  </si>
  <si>
    <t>54</t>
  </si>
  <si>
    <t>936501</t>
  </si>
  <si>
    <t>DROBNÉ DOPLŇK KONSTR KOVOVÉ NEREZ</t>
  </si>
  <si>
    <t>KG</t>
  </si>
  <si>
    <t>vyústění drenáží včetně výústek - DN do 200 mm</t>
  </si>
  <si>
    <t>výústka DN200 tl. 3mm, délka 0,4m, uvažováno 7kg/kus 
5*7=35,000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</si>
  <si>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</si>
  <si>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55</t>
  </si>
  <si>
    <t>96616</t>
  </si>
  <si>
    <t>BOURÁNÍ KONSTRUKCÍ ZE ŽELEZOBETONU</t>
  </si>
  <si>
    <t>bourání čel stávajících propustků včetně odvozu na skládku určenou zhotovitelem. Poplatek za skládku je uveden v  
položce č.014102  
vtok 14m3  
výtok 11m3</t>
  </si>
  <si>
    <t>vtok 
14=14,000 [A] 
výtok 
11=11,000 [B] 
A+B=25,000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</si>
  <si>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</si>
  <si>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56</t>
  </si>
  <si>
    <t>966346</t>
  </si>
  <si>
    <t>BOURÁNÍ PROPUSTŮ Z TRUB DN DO 400MM</t>
  </si>
  <si>
    <t>bourání stáv. potrubí DN 2x 400, výměra ze situace zaměření  
7,6*2=15,2</t>
  </si>
  <si>
    <t>ze situace 
7.6*2=15,200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</si>
  <si>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</si>
  <si>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57</t>
  </si>
  <si>
    <t>96713</t>
  </si>
  <si>
    <t>VYBOURÁNÍ ČÁSTÍ KONSTRUKCÍ KAMENNÝCH NA MC</t>
  </si>
  <si>
    <t>odláždění vtoku a výtoku, výměra ze situace zaměření  
(5+12)*0,3=5,1</t>
  </si>
  <si>
    <t>(5+12)*0,3=5,100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</si>
  <si>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</si>
  <si>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SO185</t>
  </si>
  <si>
    <t>DIO</t>
  </si>
  <si>
    <t>02710</t>
  </si>
  <si>
    <t>POMOC PRÁCE ZŘÍZ NEBO ZAJIŠŤ OBJÍŽĎKY A PŘÍSTUP CESTY</t>
  </si>
  <si>
    <t>Položka zahrnuje dopravně inženýrská opatření v průběhu celé stavby (dle   
schváleného plánu ZOV, DIO a vyjádření DI PČR), zahrnuje pronájem dopravního   
znační - tzn. osazení, přesuny a odvoz provizorního dopravního značení. Zahrnuje   
dočasné dopravní značení, semafory, dopravní zařízení (např citybloky, provizorní   
betonová a ocelová svodidla, světelné výstražné zařízení atd.) oplocení a všechny   
související práce po dobu trvání stavby. Zahrnuje přesun betonových svodidel a úpravu   
DZ ve všech etapách výstavby, vč. bet.sv. u mostů. Součástí položky je i údržba a péče   
o dopravně inženýrská opatření v průběhu celé stavby. Součástí položky je vyřízení   
DIR včetně jeho projednání</t>
  </si>
  <si>
    <t>zahrnuje veškeré náklady spojené s objednatelem požadovanými zařízeními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</si>
</sst>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63.7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36</v>
      </c>
      <c s="19" t="s">
        <v>46</v>
      </c>
      <c s="24" t="s">
        <v>38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47</v>
      </c>
    </row>
    <row r="15" spans="1:5" ht="12.75">
      <c r="A15" s="30" t="s">
        <v>42</v>
      </c>
      <c r="E15" s="31" t="s">
        <v>43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36</v>
      </c>
      <c s="19" t="s">
        <v>48</v>
      </c>
      <c s="24" t="s">
        <v>38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49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45</v>
      </c>
    </row>
    <row r="21" spans="1:16" ht="12.75">
      <c r="A21" s="19" t="s">
        <v>35</v>
      </c>
      <c s="23" t="s">
        <v>23</v>
      </c>
      <c s="23" t="s">
        <v>50</v>
      </c>
      <c s="19" t="s">
        <v>43</v>
      </c>
      <c s="24" t="s">
        <v>51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14.75">
      <c r="A22" s="28" t="s">
        <v>40</v>
      </c>
      <c r="E22" s="29" t="s">
        <v>52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45</v>
      </c>
    </row>
    <row r="25" spans="1:16" ht="12.75">
      <c r="A25" s="19" t="s">
        <v>35</v>
      </c>
      <c s="23" t="s">
        <v>25</v>
      </c>
      <c s="23" t="s">
        <v>53</v>
      </c>
      <c s="19" t="s">
        <v>43</v>
      </c>
      <c s="24" t="s">
        <v>54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02">
      <c r="A26" s="28" t="s">
        <v>40</v>
      </c>
      <c r="E26" s="29" t="s">
        <v>55</v>
      </c>
    </row>
    <row r="27" spans="1:5" ht="12.75">
      <c r="A27" s="30" t="s">
        <v>42</v>
      </c>
      <c r="E27" s="31" t="s">
        <v>43</v>
      </c>
    </row>
    <row r="28" spans="1:5" ht="12.75">
      <c r="A28" t="s">
        <v>44</v>
      </c>
      <c r="E28" s="29" t="s">
        <v>45</v>
      </c>
    </row>
    <row r="29" spans="1:16" ht="12.75">
      <c r="A29" s="19" t="s">
        <v>35</v>
      </c>
      <c s="23" t="s">
        <v>27</v>
      </c>
      <c s="23" t="s">
        <v>56</v>
      </c>
      <c s="19" t="s">
        <v>43</v>
      </c>
      <c s="24" t="s">
        <v>57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76.5">
      <c r="A30" s="28" t="s">
        <v>40</v>
      </c>
      <c r="E30" s="29" t="s">
        <v>58</v>
      </c>
    </row>
    <row r="31" spans="1:5" ht="12.75">
      <c r="A31" s="30" t="s">
        <v>42</v>
      </c>
      <c r="E31" s="31" t="s">
        <v>43</v>
      </c>
    </row>
    <row r="32" spans="1:5" ht="89.25">
      <c r="A32" t="s">
        <v>44</v>
      </c>
      <c r="E32" s="29" t="s">
        <v>59</v>
      </c>
    </row>
    <row r="33" spans="1:16" ht="12.75">
      <c r="A33" s="19" t="s">
        <v>35</v>
      </c>
      <c s="23" t="s">
        <v>60</v>
      </c>
      <c s="23" t="s">
        <v>61</v>
      </c>
      <c s="19" t="s">
        <v>43</v>
      </c>
      <c s="24" t="s">
        <v>62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51">
      <c r="A34" s="28" t="s">
        <v>40</v>
      </c>
      <c r="E34" s="29" t="s">
        <v>63</v>
      </c>
    </row>
    <row r="35" spans="1:5" ht="12.75">
      <c r="A35" s="30" t="s">
        <v>42</v>
      </c>
      <c r="E35" s="31" t="s">
        <v>43</v>
      </c>
    </row>
    <row r="36" spans="1:5" ht="76.5">
      <c r="A36" t="s">
        <v>44</v>
      </c>
      <c r="E36" s="29" t="s">
        <v>64</v>
      </c>
    </row>
    <row r="37" spans="1:16" ht="12.75">
      <c r="A37" s="19" t="s">
        <v>35</v>
      </c>
      <c s="23" t="s">
        <v>65</v>
      </c>
      <c s="23" t="s">
        <v>66</v>
      </c>
      <c s="19" t="s">
        <v>43</v>
      </c>
      <c s="24" t="s">
        <v>67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76.5">
      <c r="A38" s="28" t="s">
        <v>40</v>
      </c>
      <c r="E38" s="29" t="s">
        <v>68</v>
      </c>
    </row>
    <row r="39" spans="1:5" ht="12.75">
      <c r="A39" s="30" t="s">
        <v>42</v>
      </c>
      <c r="E39" s="31" t="s">
        <v>43</v>
      </c>
    </row>
    <row r="40" spans="1:5" ht="12.75">
      <c r="A40" t="s">
        <v>44</v>
      </c>
      <c r="E40" s="29" t="s">
        <v>45</v>
      </c>
    </row>
    <row r="41" spans="1:16" ht="12.75">
      <c r="A41" s="19" t="s">
        <v>35</v>
      </c>
      <c s="23" t="s">
        <v>30</v>
      </c>
      <c s="23" t="s">
        <v>69</v>
      </c>
      <c s="19" t="s">
        <v>43</v>
      </c>
      <c s="24" t="s">
        <v>70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51">
      <c r="A42" s="28" t="s">
        <v>40</v>
      </c>
      <c r="E42" s="29" t="s">
        <v>71</v>
      </c>
    </row>
    <row r="43" spans="1:5" ht="12.75">
      <c r="A43" s="30" t="s">
        <v>42</v>
      </c>
      <c r="E43" s="31" t="s">
        <v>72</v>
      </c>
    </row>
    <row r="44" spans="1:5" ht="89.25">
      <c r="A44" t="s">
        <v>44</v>
      </c>
      <c r="E44" s="29" t="s">
        <v>73</v>
      </c>
    </row>
    <row r="45" spans="1:16" ht="12.75">
      <c r="A45" s="19" t="s">
        <v>35</v>
      </c>
      <c s="23" t="s">
        <v>32</v>
      </c>
      <c s="23" t="s">
        <v>74</v>
      </c>
      <c s="19" t="s">
        <v>43</v>
      </c>
      <c s="24" t="s">
        <v>75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14.75">
      <c r="A46" s="28" t="s">
        <v>40</v>
      </c>
      <c r="E46" s="29" t="s">
        <v>76</v>
      </c>
    </row>
    <row r="47" spans="1:5" ht="12.75">
      <c r="A47" s="30" t="s">
        <v>42</v>
      </c>
      <c r="E47" s="31" t="s">
        <v>77</v>
      </c>
    </row>
    <row r="48" spans="1:5" ht="12.75">
      <c r="A48" t="s">
        <v>44</v>
      </c>
      <c r="E48" s="29" t="s">
        <v>78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0+O9+O18+O95+O112+O129+O158+O179+O184+O197+O202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80</v>
      </c>
      <c s="32">
        <f>0+I9+I18+I95+I112+I129+I158+I179+I184+I197+I202</f>
      </c>
      <c r="O3" t="s">
        <v>9</v>
      </c>
      <c t="s">
        <v>13</v>
      </c>
    </row>
    <row r="4" spans="1:16" ht="15" customHeight="1">
      <c r="A4" t="s">
        <v>7</v>
      </c>
      <c s="8" t="s">
        <v>79</v>
      </c>
      <c s="9" t="s">
        <v>80</v>
      </c>
      <c s="1"/>
      <c s="10" t="s">
        <v>81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82</v>
      </c>
      <c s="12" t="s">
        <v>8</v>
      </c>
      <c s="13" t="s">
        <v>80</v>
      </c>
      <c s="5"/>
      <c s="14" t="s">
        <v>81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12.75">
      <c r="A10" s="19" t="s">
        <v>35</v>
      </c>
      <c s="23" t="s">
        <v>19</v>
      </c>
      <c s="23" t="s">
        <v>83</v>
      </c>
      <c s="19" t="s">
        <v>43</v>
      </c>
      <c s="24" t="s">
        <v>84</v>
      </c>
      <c s="25" t="s">
        <v>85</v>
      </c>
      <c s="26">
        <v>352.832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76.5">
      <c r="A11" s="28" t="s">
        <v>40</v>
      </c>
      <c r="E11" s="29" t="s">
        <v>86</v>
      </c>
    </row>
    <row r="12" spans="1:5" ht="76.5">
      <c r="A12" s="30" t="s">
        <v>42</v>
      </c>
      <c r="E12" s="31" t="s">
        <v>87</v>
      </c>
    </row>
    <row r="13" spans="1:5" ht="25.5">
      <c r="A13" t="s">
        <v>44</v>
      </c>
      <c r="E13" s="29" t="s">
        <v>88</v>
      </c>
    </row>
    <row r="14" spans="1:16" ht="12.75">
      <c r="A14" s="19" t="s">
        <v>35</v>
      </c>
      <c s="23" t="s">
        <v>13</v>
      </c>
      <c s="23" t="s">
        <v>89</v>
      </c>
      <c s="19" t="s">
        <v>43</v>
      </c>
      <c s="24" t="s">
        <v>90</v>
      </c>
      <c s="25" t="s">
        <v>85</v>
      </c>
      <c s="26">
        <v>102.316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53">
      <c r="A15" s="28" t="s">
        <v>40</v>
      </c>
      <c r="E15" s="29" t="s">
        <v>91</v>
      </c>
    </row>
    <row r="16" spans="1:5" ht="102">
      <c r="A16" s="30" t="s">
        <v>42</v>
      </c>
      <c r="E16" s="31" t="s">
        <v>92</v>
      </c>
    </row>
    <row r="17" spans="1:5" ht="25.5">
      <c r="A17" t="s">
        <v>44</v>
      </c>
      <c r="E17" s="29" t="s">
        <v>88</v>
      </c>
    </row>
    <row r="18" spans="1:18" ht="12.75" customHeight="1">
      <c r="A18" s="5" t="s">
        <v>33</v>
      </c>
      <c s="5"/>
      <c s="35" t="s">
        <v>19</v>
      </c>
      <c s="5"/>
      <c s="21" t="s">
        <v>93</v>
      </c>
      <c s="5"/>
      <c s="5"/>
      <c s="5"/>
      <c s="36">
        <f>0+Q18</f>
      </c>
      <c r="O18">
        <f>0+R18</f>
      </c>
      <c r="Q18">
        <f>0+I19+I23+I27+I31+I35+I39+I43+I47+I51+I55+I59+I63+I67+I71+I75+I79+I83+I87+I91</f>
      </c>
      <c>
        <f>0+O19+O23+O27+O31+O35+O39+O43+O47+O51+O55+O59+O63+O67+O71+O75+O79+O83+O87+O91</f>
      </c>
    </row>
    <row r="19" spans="1:16" ht="12.75">
      <c r="A19" s="19" t="s">
        <v>35</v>
      </c>
      <c s="23" t="s">
        <v>12</v>
      </c>
      <c s="23" t="s">
        <v>94</v>
      </c>
      <c s="19" t="s">
        <v>43</v>
      </c>
      <c s="24" t="s">
        <v>95</v>
      </c>
      <c s="25" t="s">
        <v>96</v>
      </c>
      <c s="26">
        <v>76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97</v>
      </c>
    </row>
    <row r="21" spans="1:5" ht="25.5">
      <c r="A21" s="30" t="s">
        <v>42</v>
      </c>
      <c r="E21" s="31" t="s">
        <v>98</v>
      </c>
    </row>
    <row r="22" spans="1:5" ht="38.25">
      <c r="A22" t="s">
        <v>44</v>
      </c>
      <c r="E22" s="29" t="s">
        <v>99</v>
      </c>
    </row>
    <row r="23" spans="1:16" ht="12.75">
      <c r="A23" s="19" t="s">
        <v>35</v>
      </c>
      <c s="23" t="s">
        <v>23</v>
      </c>
      <c s="23" t="s">
        <v>100</v>
      </c>
      <c s="19" t="s">
        <v>43</v>
      </c>
      <c s="24" t="s">
        <v>101</v>
      </c>
      <c s="25" t="s">
        <v>96</v>
      </c>
      <c s="26">
        <v>76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102</v>
      </c>
    </row>
    <row r="25" spans="1:5" ht="25.5">
      <c r="A25" s="30" t="s">
        <v>42</v>
      </c>
      <c r="E25" s="31" t="s">
        <v>103</v>
      </c>
    </row>
    <row r="26" spans="1:5" ht="12.75">
      <c r="A26" t="s">
        <v>44</v>
      </c>
      <c r="E26" s="29" t="s">
        <v>104</v>
      </c>
    </row>
    <row r="27" spans="1:16" ht="12.75">
      <c r="A27" s="19" t="s">
        <v>35</v>
      </c>
      <c s="23" t="s">
        <v>25</v>
      </c>
      <c s="23" t="s">
        <v>105</v>
      </c>
      <c s="19" t="s">
        <v>43</v>
      </c>
      <c s="24" t="s">
        <v>106</v>
      </c>
      <c s="25" t="s">
        <v>107</v>
      </c>
      <c s="26">
        <v>2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108</v>
      </c>
    </row>
    <row r="29" spans="1:5" ht="12.75">
      <c r="A29" s="30" t="s">
        <v>42</v>
      </c>
      <c r="E29" s="31" t="s">
        <v>109</v>
      </c>
    </row>
    <row r="30" spans="1:5" ht="165.75">
      <c r="A30" t="s">
        <v>44</v>
      </c>
      <c r="E30" s="29" t="s">
        <v>110</v>
      </c>
    </row>
    <row r="31" spans="1:16" ht="12.75">
      <c r="A31" s="19" t="s">
        <v>35</v>
      </c>
      <c s="23" t="s">
        <v>27</v>
      </c>
      <c s="23" t="s">
        <v>111</v>
      </c>
      <c s="19" t="s">
        <v>43</v>
      </c>
      <c s="24" t="s">
        <v>112</v>
      </c>
      <c s="25" t="s">
        <v>113</v>
      </c>
      <c s="26">
        <v>12.3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38.25">
      <c r="A32" s="28" t="s">
        <v>40</v>
      </c>
      <c r="E32" s="29" t="s">
        <v>114</v>
      </c>
    </row>
    <row r="33" spans="1:5" ht="25.5">
      <c r="A33" s="30" t="s">
        <v>42</v>
      </c>
      <c r="E33" s="31" t="s">
        <v>115</v>
      </c>
    </row>
    <row r="34" spans="1:5" ht="63.75">
      <c r="A34" t="s">
        <v>44</v>
      </c>
      <c r="E34" s="29" t="s">
        <v>116</v>
      </c>
    </row>
    <row r="35" spans="1:16" ht="12.75">
      <c r="A35" s="19" t="s">
        <v>35</v>
      </c>
      <c s="23" t="s">
        <v>60</v>
      </c>
      <c s="23" t="s">
        <v>117</v>
      </c>
      <c s="19" t="s">
        <v>43</v>
      </c>
      <c s="24" t="s">
        <v>118</v>
      </c>
      <c s="25" t="s">
        <v>113</v>
      </c>
      <c s="26">
        <v>5.06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38.25">
      <c r="A36" s="28" t="s">
        <v>40</v>
      </c>
      <c r="E36" s="29" t="s">
        <v>119</v>
      </c>
    </row>
    <row r="37" spans="1:5" ht="25.5">
      <c r="A37" s="30" t="s">
        <v>42</v>
      </c>
      <c r="E37" s="31" t="s">
        <v>120</v>
      </c>
    </row>
    <row r="38" spans="1:5" ht="63.75">
      <c r="A38" t="s">
        <v>44</v>
      </c>
      <c r="E38" s="29" t="s">
        <v>116</v>
      </c>
    </row>
    <row r="39" spans="1:16" ht="12.75">
      <c r="A39" s="19" t="s">
        <v>35</v>
      </c>
      <c s="23" t="s">
        <v>65</v>
      </c>
      <c s="23" t="s">
        <v>121</v>
      </c>
      <c s="19" t="s">
        <v>43</v>
      </c>
      <c s="24" t="s">
        <v>122</v>
      </c>
      <c s="25" t="s">
        <v>123</v>
      </c>
      <c s="26">
        <v>12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124</v>
      </c>
    </row>
    <row r="41" spans="1:5" ht="12.75">
      <c r="A41" s="30" t="s">
        <v>42</v>
      </c>
      <c r="E41" s="31" t="s">
        <v>125</v>
      </c>
    </row>
    <row r="42" spans="1:5" ht="38.25">
      <c r="A42" t="s">
        <v>44</v>
      </c>
      <c r="E42" s="29" t="s">
        <v>126</v>
      </c>
    </row>
    <row r="43" spans="1:16" ht="12.75">
      <c r="A43" s="19" t="s">
        <v>35</v>
      </c>
      <c s="23" t="s">
        <v>30</v>
      </c>
      <c s="23" t="s">
        <v>127</v>
      </c>
      <c s="19" t="s">
        <v>43</v>
      </c>
      <c s="24" t="s">
        <v>128</v>
      </c>
      <c s="25" t="s">
        <v>113</v>
      </c>
      <c s="26">
        <v>13.8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129</v>
      </c>
    </row>
    <row r="45" spans="1:5" ht="25.5">
      <c r="A45" s="30" t="s">
        <v>42</v>
      </c>
      <c r="E45" s="31" t="s">
        <v>130</v>
      </c>
    </row>
    <row r="46" spans="1:5" ht="38.25">
      <c r="A46" t="s">
        <v>44</v>
      </c>
      <c r="E46" s="29" t="s">
        <v>131</v>
      </c>
    </row>
    <row r="47" spans="1:16" ht="12.75">
      <c r="A47" s="19" t="s">
        <v>35</v>
      </c>
      <c s="23" t="s">
        <v>32</v>
      </c>
      <c s="23" t="s">
        <v>132</v>
      </c>
      <c s="19" t="s">
        <v>43</v>
      </c>
      <c s="24" t="s">
        <v>133</v>
      </c>
      <c s="25" t="s">
        <v>113</v>
      </c>
      <c s="26">
        <v>48.3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38.25">
      <c r="A48" s="28" t="s">
        <v>40</v>
      </c>
      <c r="E48" s="29" t="s">
        <v>134</v>
      </c>
    </row>
    <row r="49" spans="1:5" ht="127.5">
      <c r="A49" s="30" t="s">
        <v>42</v>
      </c>
      <c r="E49" s="31" t="s">
        <v>135</v>
      </c>
    </row>
    <row r="50" spans="1:5" ht="369.75">
      <c r="A50" t="s">
        <v>44</v>
      </c>
      <c r="E50" s="29" t="s">
        <v>136</v>
      </c>
    </row>
    <row r="51" spans="1:16" ht="12.75">
      <c r="A51" s="19" t="s">
        <v>35</v>
      </c>
      <c s="23" t="s">
        <v>137</v>
      </c>
      <c s="23" t="s">
        <v>138</v>
      </c>
      <c s="19" t="s">
        <v>43</v>
      </c>
      <c s="24" t="s">
        <v>139</v>
      </c>
      <c s="25" t="s">
        <v>113</v>
      </c>
      <c s="26">
        <v>6.3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25.5">
      <c r="A52" s="28" t="s">
        <v>40</v>
      </c>
      <c r="E52" s="29" t="s">
        <v>140</v>
      </c>
    </row>
    <row r="53" spans="1:5" ht="25.5">
      <c r="A53" s="30" t="s">
        <v>42</v>
      </c>
      <c r="E53" s="31" t="s">
        <v>141</v>
      </c>
    </row>
    <row r="54" spans="1:5" ht="306">
      <c r="A54" t="s">
        <v>44</v>
      </c>
      <c r="E54" s="29" t="s">
        <v>142</v>
      </c>
    </row>
    <row r="55" spans="1:16" ht="12.75">
      <c r="A55" s="19" t="s">
        <v>35</v>
      </c>
      <c s="23" t="s">
        <v>143</v>
      </c>
      <c s="23" t="s">
        <v>144</v>
      </c>
      <c s="19" t="s">
        <v>43</v>
      </c>
      <c s="24" t="s">
        <v>145</v>
      </c>
      <c s="25" t="s">
        <v>96</v>
      </c>
      <c s="26">
        <v>16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38.25">
      <c r="A56" s="28" t="s">
        <v>40</v>
      </c>
      <c r="E56" s="29" t="s">
        <v>146</v>
      </c>
    </row>
    <row r="57" spans="1:5" ht="38.25">
      <c r="A57" s="30" t="s">
        <v>42</v>
      </c>
      <c r="E57" s="31" t="s">
        <v>147</v>
      </c>
    </row>
    <row r="58" spans="1:5" ht="63.75">
      <c r="A58" t="s">
        <v>44</v>
      </c>
      <c r="E58" s="29" t="s">
        <v>148</v>
      </c>
    </row>
    <row r="59" spans="1:16" ht="12.75">
      <c r="A59" s="19" t="s">
        <v>35</v>
      </c>
      <c s="23" t="s">
        <v>149</v>
      </c>
      <c s="23" t="s">
        <v>150</v>
      </c>
      <c s="19" t="s">
        <v>43</v>
      </c>
      <c s="24" t="s">
        <v>151</v>
      </c>
      <c s="25" t="s">
        <v>113</v>
      </c>
      <c s="26">
        <v>4.5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152</v>
      </c>
    </row>
    <row r="61" spans="1:5" ht="38.25">
      <c r="A61" s="30" t="s">
        <v>42</v>
      </c>
      <c r="E61" s="31" t="s">
        <v>153</v>
      </c>
    </row>
    <row r="62" spans="1:5" ht="63.75">
      <c r="A62" t="s">
        <v>44</v>
      </c>
      <c r="E62" s="29" t="s">
        <v>148</v>
      </c>
    </row>
    <row r="63" spans="1:16" ht="12.75">
      <c r="A63" s="19" t="s">
        <v>35</v>
      </c>
      <c s="23" t="s">
        <v>154</v>
      </c>
      <c s="23" t="s">
        <v>155</v>
      </c>
      <c s="19" t="s">
        <v>43</v>
      </c>
      <c s="24" t="s">
        <v>156</v>
      </c>
      <c s="25" t="s">
        <v>113</v>
      </c>
      <c s="26">
        <v>114.116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38.25">
      <c r="A64" s="28" t="s">
        <v>40</v>
      </c>
      <c r="E64" s="29" t="s">
        <v>157</v>
      </c>
    </row>
    <row r="65" spans="1:5" ht="178.5">
      <c r="A65" s="30" t="s">
        <v>42</v>
      </c>
      <c r="E65" s="31" t="s">
        <v>158</v>
      </c>
    </row>
    <row r="66" spans="1:5" ht="318.75">
      <c r="A66" t="s">
        <v>44</v>
      </c>
      <c r="E66" s="29" t="s">
        <v>159</v>
      </c>
    </row>
    <row r="67" spans="1:16" ht="12.75">
      <c r="A67" s="19" t="s">
        <v>35</v>
      </c>
      <c s="23" t="s">
        <v>160</v>
      </c>
      <c s="23" t="s">
        <v>161</v>
      </c>
      <c s="19" t="s">
        <v>43</v>
      </c>
      <c s="24" t="s">
        <v>162</v>
      </c>
      <c s="25" t="s">
        <v>113</v>
      </c>
      <c s="26">
        <v>172.016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163</v>
      </c>
    </row>
    <row r="69" spans="1:5" ht="51">
      <c r="A69" s="30" t="s">
        <v>42</v>
      </c>
      <c r="E69" s="31" t="s">
        <v>164</v>
      </c>
    </row>
    <row r="70" spans="1:5" ht="191.25">
      <c r="A70" t="s">
        <v>44</v>
      </c>
      <c r="E70" s="29" t="s">
        <v>165</v>
      </c>
    </row>
    <row r="71" spans="1:16" ht="12.75">
      <c r="A71" s="19" t="s">
        <v>35</v>
      </c>
      <c s="23" t="s">
        <v>166</v>
      </c>
      <c s="23" t="s">
        <v>167</v>
      </c>
      <c s="19" t="s">
        <v>43</v>
      </c>
      <c s="24" t="s">
        <v>168</v>
      </c>
      <c s="25" t="s">
        <v>113</v>
      </c>
      <c s="26">
        <v>3.2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25.5">
      <c r="A72" s="28" t="s">
        <v>40</v>
      </c>
      <c r="E72" s="29" t="s">
        <v>169</v>
      </c>
    </row>
    <row r="73" spans="1:5" ht="12.75">
      <c r="A73" s="30" t="s">
        <v>42</v>
      </c>
      <c r="E73" s="31" t="s">
        <v>170</v>
      </c>
    </row>
    <row r="74" spans="1:5" ht="242.25">
      <c r="A74" t="s">
        <v>44</v>
      </c>
      <c r="E74" s="29" t="s">
        <v>171</v>
      </c>
    </row>
    <row r="75" spans="1:16" ht="12.75">
      <c r="A75" s="19" t="s">
        <v>35</v>
      </c>
      <c s="23" t="s">
        <v>172</v>
      </c>
      <c s="23" t="s">
        <v>173</v>
      </c>
      <c s="19" t="s">
        <v>43</v>
      </c>
      <c s="24" t="s">
        <v>174</v>
      </c>
      <c s="25" t="s">
        <v>113</v>
      </c>
      <c s="26">
        <v>25.853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51">
      <c r="A76" s="28" t="s">
        <v>40</v>
      </c>
      <c r="E76" s="29" t="s">
        <v>175</v>
      </c>
    </row>
    <row r="77" spans="1:5" ht="127.5">
      <c r="A77" s="30" t="s">
        <v>42</v>
      </c>
      <c r="E77" s="31" t="s">
        <v>176</v>
      </c>
    </row>
    <row r="78" spans="1:5" ht="229.5">
      <c r="A78" t="s">
        <v>44</v>
      </c>
      <c r="E78" s="29" t="s">
        <v>177</v>
      </c>
    </row>
    <row r="79" spans="1:16" ht="12.75">
      <c r="A79" s="19" t="s">
        <v>35</v>
      </c>
      <c s="23" t="s">
        <v>178</v>
      </c>
      <c s="23" t="s">
        <v>179</v>
      </c>
      <c s="19" t="s">
        <v>43</v>
      </c>
      <c s="24" t="s">
        <v>180</v>
      </c>
      <c s="25" t="s">
        <v>113</v>
      </c>
      <c s="26">
        <v>12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38.25">
      <c r="A80" s="28" t="s">
        <v>40</v>
      </c>
      <c r="E80" s="29" t="s">
        <v>181</v>
      </c>
    </row>
    <row r="81" spans="1:5" ht="38.25">
      <c r="A81" s="30" t="s">
        <v>42</v>
      </c>
      <c r="E81" s="31" t="s">
        <v>182</v>
      </c>
    </row>
    <row r="82" spans="1:5" ht="293.25">
      <c r="A82" t="s">
        <v>44</v>
      </c>
      <c r="E82" s="29" t="s">
        <v>183</v>
      </c>
    </row>
    <row r="83" spans="1:16" ht="12.75">
      <c r="A83" s="19" t="s">
        <v>35</v>
      </c>
      <c s="23" t="s">
        <v>184</v>
      </c>
      <c s="23" t="s">
        <v>185</v>
      </c>
      <c s="19" t="s">
        <v>43</v>
      </c>
      <c s="24" t="s">
        <v>186</v>
      </c>
      <c s="25" t="s">
        <v>96</v>
      </c>
      <c s="26">
        <v>52.376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25.5">
      <c r="A84" s="28" t="s">
        <v>40</v>
      </c>
      <c r="E84" s="29" t="s">
        <v>187</v>
      </c>
    </row>
    <row r="85" spans="1:5" ht="25.5">
      <c r="A85" s="30" t="s">
        <v>42</v>
      </c>
      <c r="E85" s="31" t="s">
        <v>188</v>
      </c>
    </row>
    <row r="86" spans="1:5" ht="25.5">
      <c r="A86" t="s">
        <v>44</v>
      </c>
      <c r="E86" s="29" t="s">
        <v>189</v>
      </c>
    </row>
    <row r="87" spans="1:16" ht="12.75">
      <c r="A87" s="19" t="s">
        <v>35</v>
      </c>
      <c s="23" t="s">
        <v>190</v>
      </c>
      <c s="23" t="s">
        <v>191</v>
      </c>
      <c s="19" t="s">
        <v>43</v>
      </c>
      <c s="24" t="s">
        <v>192</v>
      </c>
      <c s="25" t="s">
        <v>96</v>
      </c>
      <c s="26">
        <v>42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25.5">
      <c r="A88" s="28" t="s">
        <v>40</v>
      </c>
      <c r="E88" s="29" t="s">
        <v>193</v>
      </c>
    </row>
    <row r="89" spans="1:5" ht="38.25">
      <c r="A89" s="30" t="s">
        <v>42</v>
      </c>
      <c r="E89" s="31" t="s">
        <v>194</v>
      </c>
    </row>
    <row r="90" spans="1:5" ht="38.25">
      <c r="A90" t="s">
        <v>44</v>
      </c>
      <c r="E90" s="29" t="s">
        <v>195</v>
      </c>
    </row>
    <row r="91" spans="1:16" ht="12.75">
      <c r="A91" s="19" t="s">
        <v>35</v>
      </c>
      <c s="23" t="s">
        <v>196</v>
      </c>
      <c s="23" t="s">
        <v>197</v>
      </c>
      <c s="19" t="s">
        <v>43</v>
      </c>
      <c s="24" t="s">
        <v>198</v>
      </c>
      <c s="25" t="s">
        <v>96</v>
      </c>
      <c s="26">
        <v>42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25.5">
      <c r="A92" s="28" t="s">
        <v>40</v>
      </c>
      <c r="E92" s="29" t="s">
        <v>199</v>
      </c>
    </row>
    <row r="93" spans="1:5" ht="12.75">
      <c r="A93" s="30" t="s">
        <v>42</v>
      </c>
      <c r="E93" s="31" t="s">
        <v>200</v>
      </c>
    </row>
    <row r="94" spans="1:5" ht="25.5">
      <c r="A94" t="s">
        <v>44</v>
      </c>
      <c r="E94" s="29" t="s">
        <v>201</v>
      </c>
    </row>
    <row r="95" spans="1:18" ht="12.75" customHeight="1">
      <c r="A95" s="5" t="s">
        <v>33</v>
      </c>
      <c s="5"/>
      <c s="35" t="s">
        <v>13</v>
      </c>
      <c s="5"/>
      <c s="21" t="s">
        <v>202</v>
      </c>
      <c s="5"/>
      <c s="5"/>
      <c s="5"/>
      <c s="36">
        <f>0+Q95</f>
      </c>
      <c r="O95">
        <f>0+R95</f>
      </c>
      <c r="Q95">
        <f>0+I96+I100+I104+I108</f>
      </c>
      <c>
        <f>0+O96+O100+O104+O108</f>
      </c>
    </row>
    <row r="96" spans="1:16" ht="12.75">
      <c r="A96" s="19" t="s">
        <v>35</v>
      </c>
      <c s="23" t="s">
        <v>203</v>
      </c>
      <c s="23" t="s">
        <v>204</v>
      </c>
      <c s="19" t="s">
        <v>43</v>
      </c>
      <c s="24" t="s">
        <v>205</v>
      </c>
      <c s="25" t="s">
        <v>113</v>
      </c>
      <c s="26">
        <v>3.255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38.25">
      <c r="A97" s="28" t="s">
        <v>40</v>
      </c>
      <c r="E97" s="29" t="s">
        <v>206</v>
      </c>
    </row>
    <row r="98" spans="1:5" ht="102">
      <c r="A98" s="30" t="s">
        <v>42</v>
      </c>
      <c r="E98" s="31" t="s">
        <v>207</v>
      </c>
    </row>
    <row r="99" spans="1:5" ht="51">
      <c r="A99" t="s">
        <v>44</v>
      </c>
      <c r="E99" s="29" t="s">
        <v>208</v>
      </c>
    </row>
    <row r="100" spans="1:16" ht="12.75">
      <c r="A100" s="19" t="s">
        <v>35</v>
      </c>
      <c s="23" t="s">
        <v>209</v>
      </c>
      <c s="23" t="s">
        <v>210</v>
      </c>
      <c s="19" t="s">
        <v>43</v>
      </c>
      <c s="24" t="s">
        <v>211</v>
      </c>
      <c s="25" t="s">
        <v>96</v>
      </c>
      <c s="26">
        <v>69.764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63.75">
      <c r="A101" s="28" t="s">
        <v>40</v>
      </c>
      <c r="E101" s="29" t="s">
        <v>212</v>
      </c>
    </row>
    <row r="102" spans="1:5" ht="140.25">
      <c r="A102" s="30" t="s">
        <v>42</v>
      </c>
      <c r="E102" s="31" t="s">
        <v>213</v>
      </c>
    </row>
    <row r="103" spans="1:5" ht="102">
      <c r="A103" t="s">
        <v>44</v>
      </c>
      <c r="E103" s="29" t="s">
        <v>214</v>
      </c>
    </row>
    <row r="104" spans="1:16" ht="12.75">
      <c r="A104" s="19" t="s">
        <v>35</v>
      </c>
      <c s="23" t="s">
        <v>215</v>
      </c>
      <c s="23" t="s">
        <v>216</v>
      </c>
      <c s="19" t="s">
        <v>43</v>
      </c>
      <c s="24" t="s">
        <v>217</v>
      </c>
      <c s="25" t="s">
        <v>113</v>
      </c>
      <c s="26">
        <v>8.344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38.25">
      <c r="A105" s="28" t="s">
        <v>40</v>
      </c>
      <c r="E105" s="29" t="s">
        <v>218</v>
      </c>
    </row>
    <row r="106" spans="1:5" ht="102">
      <c r="A106" s="30" t="s">
        <v>42</v>
      </c>
      <c r="E106" s="31" t="s">
        <v>219</v>
      </c>
    </row>
    <row r="107" spans="1:5" ht="369.75">
      <c r="A107" t="s">
        <v>44</v>
      </c>
      <c r="E107" s="29" t="s">
        <v>220</v>
      </c>
    </row>
    <row r="108" spans="1:16" ht="12.75">
      <c r="A108" s="19" t="s">
        <v>35</v>
      </c>
      <c s="23" t="s">
        <v>221</v>
      </c>
      <c s="23" t="s">
        <v>222</v>
      </c>
      <c s="19" t="s">
        <v>43</v>
      </c>
      <c s="24" t="s">
        <v>223</v>
      </c>
      <c s="25" t="s">
        <v>85</v>
      </c>
      <c s="26">
        <v>1.669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38.25">
      <c r="A109" s="28" t="s">
        <v>40</v>
      </c>
      <c r="E109" s="29" t="s">
        <v>224</v>
      </c>
    </row>
    <row r="110" spans="1:5" ht="25.5">
      <c r="A110" s="30" t="s">
        <v>42</v>
      </c>
      <c r="E110" s="31" t="s">
        <v>225</v>
      </c>
    </row>
    <row r="111" spans="1:5" ht="267.75">
      <c r="A111" t="s">
        <v>44</v>
      </c>
      <c r="E111" s="29" t="s">
        <v>226</v>
      </c>
    </row>
    <row r="112" spans="1:18" ht="12.75" customHeight="1">
      <c r="A112" s="5" t="s">
        <v>33</v>
      </c>
      <c s="5"/>
      <c s="35" t="s">
        <v>12</v>
      </c>
      <c s="5"/>
      <c s="21" t="s">
        <v>227</v>
      </c>
      <c s="5"/>
      <c s="5"/>
      <c s="5"/>
      <c s="36">
        <f>0+Q112</f>
      </c>
      <c r="O112">
        <f>0+R112</f>
      </c>
      <c r="Q112">
        <f>0+I113+I117+I121+I125</f>
      </c>
      <c>
        <f>0+O113+O117+O121+O125</f>
      </c>
    </row>
    <row r="113" spans="1:16" ht="12.75">
      <c r="A113" s="19" t="s">
        <v>35</v>
      </c>
      <c s="23" t="s">
        <v>228</v>
      </c>
      <c s="23" t="s">
        <v>229</v>
      </c>
      <c s="19" t="s">
        <v>43</v>
      </c>
      <c s="24" t="s">
        <v>230</v>
      </c>
      <c s="25" t="s">
        <v>113</v>
      </c>
      <c s="26">
        <v>4.673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38.25">
      <c r="A114" s="28" t="s">
        <v>40</v>
      </c>
      <c r="E114" s="29" t="s">
        <v>231</v>
      </c>
    </row>
    <row r="115" spans="1:5" ht="76.5">
      <c r="A115" s="30" t="s">
        <v>42</v>
      </c>
      <c r="E115" s="31" t="s">
        <v>232</v>
      </c>
    </row>
    <row r="116" spans="1:5" ht="382.5">
      <c r="A116" t="s">
        <v>44</v>
      </c>
      <c r="E116" s="29" t="s">
        <v>233</v>
      </c>
    </row>
    <row r="117" spans="1:16" ht="12.75">
      <c r="A117" s="19" t="s">
        <v>35</v>
      </c>
      <c s="23" t="s">
        <v>234</v>
      </c>
      <c s="23" t="s">
        <v>235</v>
      </c>
      <c s="19" t="s">
        <v>43</v>
      </c>
      <c s="24" t="s">
        <v>236</v>
      </c>
      <c s="25" t="s">
        <v>85</v>
      </c>
      <c s="26">
        <v>0.935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25.5">
      <c r="A118" s="28" t="s">
        <v>40</v>
      </c>
      <c r="E118" s="29" t="s">
        <v>237</v>
      </c>
    </row>
    <row r="119" spans="1:5" ht="38.25">
      <c r="A119" s="30" t="s">
        <v>42</v>
      </c>
      <c r="E119" s="31" t="s">
        <v>238</v>
      </c>
    </row>
    <row r="120" spans="1:5" ht="242.25">
      <c r="A120" t="s">
        <v>44</v>
      </c>
      <c r="E120" s="29" t="s">
        <v>239</v>
      </c>
    </row>
    <row r="121" spans="1:16" ht="12.75">
      <c r="A121" s="19" t="s">
        <v>35</v>
      </c>
      <c s="23" t="s">
        <v>240</v>
      </c>
      <c s="23" t="s">
        <v>241</v>
      </c>
      <c s="19" t="s">
        <v>43</v>
      </c>
      <c s="24" t="s">
        <v>242</v>
      </c>
      <c s="25" t="s">
        <v>113</v>
      </c>
      <c s="26">
        <v>16.74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38.25">
      <c r="A122" s="28" t="s">
        <v>40</v>
      </c>
      <c r="E122" s="29" t="s">
        <v>243</v>
      </c>
    </row>
    <row r="123" spans="1:5" ht="89.25">
      <c r="A123" s="30" t="s">
        <v>42</v>
      </c>
      <c r="E123" s="31" t="s">
        <v>244</v>
      </c>
    </row>
    <row r="124" spans="1:5" ht="369.75">
      <c r="A124" t="s">
        <v>44</v>
      </c>
      <c r="E124" s="29" t="s">
        <v>245</v>
      </c>
    </row>
    <row r="125" spans="1:16" ht="12.75">
      <c r="A125" s="19" t="s">
        <v>35</v>
      </c>
      <c s="23" t="s">
        <v>246</v>
      </c>
      <c s="23" t="s">
        <v>247</v>
      </c>
      <c s="19" t="s">
        <v>43</v>
      </c>
      <c s="24" t="s">
        <v>248</v>
      </c>
      <c s="25" t="s">
        <v>85</v>
      </c>
      <c s="26">
        <v>3.348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25.5">
      <c r="A126" s="28" t="s">
        <v>40</v>
      </c>
      <c r="E126" s="29" t="s">
        <v>249</v>
      </c>
    </row>
    <row r="127" spans="1:5" ht="51">
      <c r="A127" s="30" t="s">
        <v>42</v>
      </c>
      <c r="E127" s="31" t="s">
        <v>250</v>
      </c>
    </row>
    <row r="128" spans="1:5" ht="267.75">
      <c r="A128" t="s">
        <v>44</v>
      </c>
      <c r="E128" s="29" t="s">
        <v>226</v>
      </c>
    </row>
    <row r="129" spans="1:18" ht="12.75" customHeight="1">
      <c r="A129" s="5" t="s">
        <v>33</v>
      </c>
      <c s="5"/>
      <c s="35" t="s">
        <v>23</v>
      </c>
      <c s="5"/>
      <c s="21" t="s">
        <v>251</v>
      </c>
      <c s="5"/>
      <c s="5"/>
      <c s="5"/>
      <c s="36">
        <f>0+Q129</f>
      </c>
      <c r="O129">
        <f>0+R129</f>
      </c>
      <c r="Q129">
        <f>0+I130+I134+I138+I142+I146+I150+I154</f>
      </c>
      <c>
        <f>0+O130+O134+O138+O142+O146+O150+O154</f>
      </c>
    </row>
    <row r="130" spans="1:16" ht="12.75">
      <c r="A130" s="19" t="s">
        <v>35</v>
      </c>
      <c s="23" t="s">
        <v>252</v>
      </c>
      <c s="23" t="s">
        <v>253</v>
      </c>
      <c s="19" t="s">
        <v>43</v>
      </c>
      <c s="24" t="s">
        <v>254</v>
      </c>
      <c s="25" t="s">
        <v>113</v>
      </c>
      <c s="26">
        <v>3.218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76.5">
      <c r="A131" s="28" t="s">
        <v>40</v>
      </c>
      <c r="E131" s="29" t="s">
        <v>255</v>
      </c>
    </row>
    <row r="132" spans="1:5" ht="153">
      <c r="A132" s="30" t="s">
        <v>42</v>
      </c>
      <c r="E132" s="31" t="s">
        <v>256</v>
      </c>
    </row>
    <row r="133" spans="1:5" ht="369.75">
      <c r="A133" t="s">
        <v>44</v>
      </c>
      <c r="E133" s="29" t="s">
        <v>245</v>
      </c>
    </row>
    <row r="134" spans="1:16" ht="12.75">
      <c r="A134" s="19" t="s">
        <v>35</v>
      </c>
      <c s="23" t="s">
        <v>257</v>
      </c>
      <c s="23" t="s">
        <v>258</v>
      </c>
      <c s="19" t="s">
        <v>43</v>
      </c>
      <c s="24" t="s">
        <v>259</v>
      </c>
      <c s="25" t="s">
        <v>113</v>
      </c>
      <c s="26">
        <v>2.61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25.5">
      <c r="A135" s="28" t="s">
        <v>40</v>
      </c>
      <c r="E135" s="29" t="s">
        <v>260</v>
      </c>
    </row>
    <row r="136" spans="1:5" ht="12.75">
      <c r="A136" s="30" t="s">
        <v>42</v>
      </c>
      <c r="E136" s="31" t="s">
        <v>261</v>
      </c>
    </row>
    <row r="137" spans="1:5" ht="369.75">
      <c r="A137" t="s">
        <v>44</v>
      </c>
      <c r="E137" s="29" t="s">
        <v>245</v>
      </c>
    </row>
    <row r="138" spans="1:16" ht="12.75">
      <c r="A138" s="19" t="s">
        <v>35</v>
      </c>
      <c s="23" t="s">
        <v>262</v>
      </c>
      <c s="23" t="s">
        <v>263</v>
      </c>
      <c s="19" t="s">
        <v>43</v>
      </c>
      <c s="24" t="s">
        <v>264</v>
      </c>
      <c s="25" t="s">
        <v>113</v>
      </c>
      <c s="26">
        <v>1.74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25.5">
      <c r="A139" s="28" t="s">
        <v>40</v>
      </c>
      <c r="E139" s="29" t="s">
        <v>265</v>
      </c>
    </row>
    <row r="140" spans="1:5" ht="12.75">
      <c r="A140" s="30" t="s">
        <v>42</v>
      </c>
      <c r="E140" s="31" t="s">
        <v>266</v>
      </c>
    </row>
    <row r="141" spans="1:5" ht="38.25">
      <c r="A141" t="s">
        <v>44</v>
      </c>
      <c r="E141" s="29" t="s">
        <v>267</v>
      </c>
    </row>
    <row r="142" spans="1:16" ht="12.75">
      <c r="A142" s="19" t="s">
        <v>35</v>
      </c>
      <c s="23" t="s">
        <v>268</v>
      </c>
      <c s="23" t="s">
        <v>269</v>
      </c>
      <c s="19" t="s">
        <v>43</v>
      </c>
      <c s="24" t="s">
        <v>270</v>
      </c>
      <c s="25" t="s">
        <v>113</v>
      </c>
      <c s="26">
        <v>2.96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38.25">
      <c r="A143" s="28" t="s">
        <v>40</v>
      </c>
      <c r="E143" s="29" t="s">
        <v>271</v>
      </c>
    </row>
    <row r="144" spans="1:5" ht="38.25">
      <c r="A144" s="30" t="s">
        <v>42</v>
      </c>
      <c r="E144" s="31" t="s">
        <v>272</v>
      </c>
    </row>
    <row r="145" spans="1:5" ht="38.25">
      <c r="A145" t="s">
        <v>44</v>
      </c>
      <c r="E145" s="29" t="s">
        <v>267</v>
      </c>
    </row>
    <row r="146" spans="1:16" ht="12.75">
      <c r="A146" s="19" t="s">
        <v>35</v>
      </c>
      <c s="23" t="s">
        <v>273</v>
      </c>
      <c s="23" t="s">
        <v>274</v>
      </c>
      <c s="19" t="s">
        <v>43</v>
      </c>
      <c s="24" t="s">
        <v>275</v>
      </c>
      <c s="25" t="s">
        <v>113</v>
      </c>
      <c s="26">
        <v>5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276</v>
      </c>
    </row>
    <row r="148" spans="1:5" ht="12.75">
      <c r="A148" s="30" t="s">
        <v>42</v>
      </c>
      <c r="E148" s="31" t="s">
        <v>277</v>
      </c>
    </row>
    <row r="149" spans="1:5" ht="51">
      <c r="A149" t="s">
        <v>44</v>
      </c>
      <c r="E149" s="29" t="s">
        <v>278</v>
      </c>
    </row>
    <row r="150" spans="1:16" ht="12.75">
      <c r="A150" s="19" t="s">
        <v>35</v>
      </c>
      <c s="23" t="s">
        <v>279</v>
      </c>
      <c s="23" t="s">
        <v>280</v>
      </c>
      <c s="19" t="s">
        <v>43</v>
      </c>
      <c s="24" t="s">
        <v>281</v>
      </c>
      <c s="25" t="s">
        <v>113</v>
      </c>
      <c s="26">
        <v>10.2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89.25">
      <c r="A151" s="28" t="s">
        <v>40</v>
      </c>
      <c r="E151" s="29" t="s">
        <v>282</v>
      </c>
    </row>
    <row r="152" spans="1:5" ht="63.75">
      <c r="A152" s="30" t="s">
        <v>42</v>
      </c>
      <c r="E152" s="31" t="s">
        <v>283</v>
      </c>
    </row>
    <row r="153" spans="1:5" ht="102">
      <c r="A153" t="s">
        <v>44</v>
      </c>
      <c r="E153" s="29" t="s">
        <v>284</v>
      </c>
    </row>
    <row r="154" spans="1:16" ht="12.75">
      <c r="A154" s="19" t="s">
        <v>35</v>
      </c>
      <c s="23" t="s">
        <v>285</v>
      </c>
      <c s="23" t="s">
        <v>286</v>
      </c>
      <c s="19" t="s">
        <v>43</v>
      </c>
      <c s="24" t="s">
        <v>287</v>
      </c>
      <c s="25" t="s">
        <v>113</v>
      </c>
      <c s="26">
        <v>1.451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38.25">
      <c r="A155" s="28" t="s">
        <v>40</v>
      </c>
      <c r="E155" s="29" t="s">
        <v>288</v>
      </c>
    </row>
    <row r="156" spans="1:5" ht="76.5">
      <c r="A156" s="30" t="s">
        <v>42</v>
      </c>
      <c r="E156" s="31" t="s">
        <v>289</v>
      </c>
    </row>
    <row r="157" spans="1:5" ht="357">
      <c r="A157" t="s">
        <v>44</v>
      </c>
      <c r="E157" s="29" t="s">
        <v>290</v>
      </c>
    </row>
    <row r="158" spans="1:18" ht="12.75" customHeight="1">
      <c r="A158" s="5" t="s">
        <v>33</v>
      </c>
      <c s="5"/>
      <c s="35" t="s">
        <v>25</v>
      </c>
      <c s="5"/>
      <c s="21" t="s">
        <v>291</v>
      </c>
      <c s="5"/>
      <c s="5"/>
      <c s="5"/>
      <c s="36">
        <f>0+Q158</f>
      </c>
      <c r="O158">
        <f>0+R158</f>
      </c>
      <c r="Q158">
        <f>0+I159+I163+I167+I171+I175</f>
      </c>
      <c>
        <f>0+O159+O163+O167+O171+O175</f>
      </c>
    </row>
    <row r="159" spans="1:16" ht="12.75">
      <c r="A159" s="19" t="s">
        <v>35</v>
      </c>
      <c s="23" t="s">
        <v>292</v>
      </c>
      <c s="23" t="s">
        <v>293</v>
      </c>
      <c s="19" t="s">
        <v>43</v>
      </c>
      <c s="24" t="s">
        <v>294</v>
      </c>
      <c s="25" t="s">
        <v>96</v>
      </c>
      <c s="26">
        <v>101.584</v>
      </c>
      <c s="27">
        <v>0</v>
      </c>
      <c s="27">
        <f>ROUND(ROUND(H159,2)*ROUND(G159,3),2)</f>
      </c>
      <c r="O159">
        <f>(I159*21)/100</f>
      </c>
      <c t="s">
        <v>13</v>
      </c>
    </row>
    <row r="160" spans="1:5" ht="38.25">
      <c r="A160" s="28" t="s">
        <v>40</v>
      </c>
      <c r="E160" s="29" t="s">
        <v>295</v>
      </c>
    </row>
    <row r="161" spans="1:5" ht="76.5">
      <c r="A161" s="30" t="s">
        <v>42</v>
      </c>
      <c r="E161" s="31" t="s">
        <v>296</v>
      </c>
    </row>
    <row r="162" spans="1:5" ht="51">
      <c r="A162" t="s">
        <v>44</v>
      </c>
      <c r="E162" s="29" t="s">
        <v>297</v>
      </c>
    </row>
    <row r="163" spans="1:16" ht="12.75">
      <c r="A163" s="19" t="s">
        <v>35</v>
      </c>
      <c s="23" t="s">
        <v>298</v>
      </c>
      <c s="23" t="s">
        <v>299</v>
      </c>
      <c s="19" t="s">
        <v>43</v>
      </c>
      <c s="24" t="s">
        <v>300</v>
      </c>
      <c s="25" t="s">
        <v>96</v>
      </c>
      <c s="26">
        <v>54.527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12.75">
      <c r="A164" s="28" t="s">
        <v>40</v>
      </c>
      <c r="E164" s="29" t="s">
        <v>301</v>
      </c>
    </row>
    <row r="165" spans="1:5" ht="12.75">
      <c r="A165" s="30" t="s">
        <v>42</v>
      </c>
      <c r="E165" s="31" t="s">
        <v>302</v>
      </c>
    </row>
    <row r="166" spans="1:5" ht="51">
      <c r="A166" t="s">
        <v>44</v>
      </c>
      <c r="E166" s="29" t="s">
        <v>303</v>
      </c>
    </row>
    <row r="167" spans="1:16" ht="12.75">
      <c r="A167" s="19" t="s">
        <v>35</v>
      </c>
      <c s="23" t="s">
        <v>304</v>
      </c>
      <c s="23" t="s">
        <v>305</v>
      </c>
      <c s="19" t="s">
        <v>43</v>
      </c>
      <c s="24" t="s">
        <v>306</v>
      </c>
      <c s="25" t="s">
        <v>96</v>
      </c>
      <c s="26">
        <v>52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12.75">
      <c r="A168" s="28" t="s">
        <v>40</v>
      </c>
      <c r="E168" s="29" t="s">
        <v>307</v>
      </c>
    </row>
    <row r="169" spans="1:5" ht="12.75">
      <c r="A169" s="30" t="s">
        <v>42</v>
      </c>
      <c r="E169" s="31" t="s">
        <v>308</v>
      </c>
    </row>
    <row r="170" spans="1:5" ht="51">
      <c r="A170" t="s">
        <v>44</v>
      </c>
      <c r="E170" s="29" t="s">
        <v>303</v>
      </c>
    </row>
    <row r="171" spans="1:16" ht="12.75">
      <c r="A171" s="19" t="s">
        <v>35</v>
      </c>
      <c s="23" t="s">
        <v>309</v>
      </c>
      <c s="23" t="s">
        <v>310</v>
      </c>
      <c s="19" t="s">
        <v>43</v>
      </c>
      <c s="24" t="s">
        <v>311</v>
      </c>
      <c s="25" t="s">
        <v>96</v>
      </c>
      <c s="26">
        <v>52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38.25">
      <c r="A172" s="28" t="s">
        <v>40</v>
      </c>
      <c r="E172" s="29" t="s">
        <v>312</v>
      </c>
    </row>
    <row r="173" spans="1:5" ht="102">
      <c r="A173" s="30" t="s">
        <v>42</v>
      </c>
      <c r="E173" s="31" t="s">
        <v>313</v>
      </c>
    </row>
    <row r="174" spans="1:5" ht="140.25">
      <c r="A174" t="s">
        <v>44</v>
      </c>
      <c r="E174" s="29" t="s">
        <v>314</v>
      </c>
    </row>
    <row r="175" spans="1:16" ht="12.75">
      <c r="A175" s="19" t="s">
        <v>35</v>
      </c>
      <c s="23" t="s">
        <v>315</v>
      </c>
      <c s="23" t="s">
        <v>316</v>
      </c>
      <c s="19" t="s">
        <v>43</v>
      </c>
      <c s="24" t="s">
        <v>317</v>
      </c>
      <c s="25" t="s">
        <v>96</v>
      </c>
      <c s="26">
        <v>54.527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38.25">
      <c r="A176" s="28" t="s">
        <v>40</v>
      </c>
      <c r="E176" s="29" t="s">
        <v>318</v>
      </c>
    </row>
    <row r="177" spans="1:5" ht="89.25">
      <c r="A177" s="30" t="s">
        <v>42</v>
      </c>
      <c r="E177" s="31" t="s">
        <v>319</v>
      </c>
    </row>
    <row r="178" spans="1:5" ht="140.25">
      <c r="A178" t="s">
        <v>44</v>
      </c>
      <c r="E178" s="29" t="s">
        <v>314</v>
      </c>
    </row>
    <row r="179" spans="1:18" ht="12.75" customHeight="1">
      <c r="A179" s="5" t="s">
        <v>33</v>
      </c>
      <c s="5"/>
      <c s="35" t="s">
        <v>27</v>
      </c>
      <c s="5"/>
      <c s="21" t="s">
        <v>320</v>
      </c>
      <c s="5"/>
      <c s="5"/>
      <c s="5"/>
      <c s="36">
        <f>0+Q179</f>
      </c>
      <c r="O179">
        <f>0+R179</f>
      </c>
      <c r="Q179">
        <f>0+I180</f>
      </c>
      <c>
        <f>0+O180</f>
      </c>
    </row>
    <row r="180" spans="1:16" ht="12.75">
      <c r="A180" s="19" t="s">
        <v>35</v>
      </c>
      <c s="23" t="s">
        <v>321</v>
      </c>
      <c s="23" t="s">
        <v>322</v>
      </c>
      <c s="19" t="s">
        <v>43</v>
      </c>
      <c s="24" t="s">
        <v>323</v>
      </c>
      <c s="25" t="s">
        <v>113</v>
      </c>
      <c s="26">
        <v>0.263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12.75">
      <c r="A181" s="28" t="s">
        <v>40</v>
      </c>
      <c r="E181" s="29" t="s">
        <v>324</v>
      </c>
    </row>
    <row r="182" spans="1:5" ht="25.5">
      <c r="A182" s="30" t="s">
        <v>42</v>
      </c>
      <c r="E182" s="31" t="s">
        <v>325</v>
      </c>
    </row>
    <row r="183" spans="1:5" ht="357">
      <c r="A183" t="s">
        <v>44</v>
      </c>
      <c r="E183" s="29" t="s">
        <v>326</v>
      </c>
    </row>
    <row r="184" spans="1:18" ht="12.75" customHeight="1">
      <c r="A184" s="5" t="s">
        <v>33</v>
      </c>
      <c s="5"/>
      <c s="35" t="s">
        <v>60</v>
      </c>
      <c s="5"/>
      <c s="21" t="s">
        <v>327</v>
      </c>
      <c s="5"/>
      <c s="5"/>
      <c s="5"/>
      <c s="36">
        <f>0+Q184</f>
      </c>
      <c r="O184">
        <f>0+R184</f>
      </c>
      <c r="Q184">
        <f>0+I185+I189+I193</f>
      </c>
      <c>
        <f>0+O185+O189+O193</f>
      </c>
    </row>
    <row r="185" spans="1:16" ht="25.5">
      <c r="A185" s="19" t="s">
        <v>35</v>
      </c>
      <c s="23" t="s">
        <v>328</v>
      </c>
      <c s="23" t="s">
        <v>329</v>
      </c>
      <c s="19" t="s">
        <v>43</v>
      </c>
      <c s="24" t="s">
        <v>330</v>
      </c>
      <c s="25" t="s">
        <v>96</v>
      </c>
      <c s="26">
        <v>33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76.5">
      <c r="A186" s="28" t="s">
        <v>40</v>
      </c>
      <c r="E186" s="29" t="s">
        <v>331</v>
      </c>
    </row>
    <row r="187" spans="1:5" ht="114.75">
      <c r="A187" s="30" t="s">
        <v>42</v>
      </c>
      <c r="E187" s="31" t="s">
        <v>332</v>
      </c>
    </row>
    <row r="188" spans="1:5" ht="191.25">
      <c r="A188" t="s">
        <v>44</v>
      </c>
      <c r="E188" s="29" t="s">
        <v>333</v>
      </c>
    </row>
    <row r="189" spans="1:16" ht="12.75">
      <c r="A189" s="19" t="s">
        <v>35</v>
      </c>
      <c s="23" t="s">
        <v>334</v>
      </c>
      <c s="23" t="s">
        <v>335</v>
      </c>
      <c s="19" t="s">
        <v>43</v>
      </c>
      <c s="24" t="s">
        <v>336</v>
      </c>
      <c s="25" t="s">
        <v>96</v>
      </c>
      <c s="26">
        <v>80.85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25.5">
      <c r="A190" s="28" t="s">
        <v>40</v>
      </c>
      <c r="E190" s="29" t="s">
        <v>337</v>
      </c>
    </row>
    <row r="191" spans="1:5" ht="25.5">
      <c r="A191" s="30" t="s">
        <v>42</v>
      </c>
      <c r="E191" s="31" t="s">
        <v>338</v>
      </c>
    </row>
    <row r="192" spans="1:5" ht="191.25">
      <c r="A192" t="s">
        <v>44</v>
      </c>
      <c r="E192" s="29" t="s">
        <v>333</v>
      </c>
    </row>
    <row r="193" spans="1:16" ht="12.75">
      <c r="A193" s="19" t="s">
        <v>35</v>
      </c>
      <c s="23" t="s">
        <v>339</v>
      </c>
      <c s="23" t="s">
        <v>340</v>
      </c>
      <c s="19" t="s">
        <v>43</v>
      </c>
      <c s="24" t="s">
        <v>341</v>
      </c>
      <c s="25" t="s">
        <v>96</v>
      </c>
      <c s="26">
        <v>29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51">
      <c r="A194" s="28" t="s">
        <v>40</v>
      </c>
      <c r="E194" s="29" t="s">
        <v>342</v>
      </c>
    </row>
    <row r="195" spans="1:5" ht="12.75">
      <c r="A195" s="30" t="s">
        <v>42</v>
      </c>
      <c r="E195" s="31" t="s">
        <v>343</v>
      </c>
    </row>
    <row r="196" spans="1:5" ht="38.25">
      <c r="A196" t="s">
        <v>44</v>
      </c>
      <c r="E196" s="29" t="s">
        <v>344</v>
      </c>
    </row>
    <row r="197" spans="1:18" ht="12.75" customHeight="1">
      <c r="A197" s="5" t="s">
        <v>33</v>
      </c>
      <c s="5"/>
      <c s="35" t="s">
        <v>65</v>
      </c>
      <c s="5"/>
      <c s="21" t="s">
        <v>345</v>
      </c>
      <c s="5"/>
      <c s="5"/>
      <c s="5"/>
      <c s="36">
        <f>0+Q197</f>
      </c>
      <c r="O197">
        <f>0+R197</f>
      </c>
      <c r="Q197">
        <f>0+I198</f>
      </c>
      <c>
        <f>0+O198</f>
      </c>
    </row>
    <row r="198" spans="1:16" ht="12.75">
      <c r="A198" s="19" t="s">
        <v>35</v>
      </c>
      <c s="23" t="s">
        <v>346</v>
      </c>
      <c s="23" t="s">
        <v>347</v>
      </c>
      <c s="19" t="s">
        <v>43</v>
      </c>
      <c s="24" t="s">
        <v>348</v>
      </c>
      <c s="25" t="s">
        <v>123</v>
      </c>
      <c s="26">
        <v>22.5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25.5">
      <c r="A199" s="28" t="s">
        <v>40</v>
      </c>
      <c r="E199" s="29" t="s">
        <v>349</v>
      </c>
    </row>
    <row r="200" spans="1:5" ht="51">
      <c r="A200" s="30" t="s">
        <v>42</v>
      </c>
      <c r="E200" s="31" t="s">
        <v>350</v>
      </c>
    </row>
    <row r="201" spans="1:5" ht="242.25">
      <c r="A201" t="s">
        <v>44</v>
      </c>
      <c r="E201" s="29" t="s">
        <v>351</v>
      </c>
    </row>
    <row r="202" spans="1:18" ht="12.75" customHeight="1">
      <c r="A202" s="5" t="s">
        <v>33</v>
      </c>
      <c s="5"/>
      <c s="35" t="s">
        <v>30</v>
      </c>
      <c s="5"/>
      <c s="21" t="s">
        <v>352</v>
      </c>
      <c s="5"/>
      <c s="5"/>
      <c s="5"/>
      <c s="36">
        <f>0+Q202</f>
      </c>
      <c r="O202">
        <f>0+R202</f>
      </c>
      <c r="Q202">
        <f>0+I203+I207+I211+I215+I219+I223+I227+I231+I235+I239+I243</f>
      </c>
      <c>
        <f>0+O203+O207+O211+O215+O219+O223+O227+O231+O235+O239+O243</f>
      </c>
    </row>
    <row r="203" spans="1:16" ht="25.5">
      <c r="A203" s="19" t="s">
        <v>35</v>
      </c>
      <c s="23" t="s">
        <v>353</v>
      </c>
      <c s="23" t="s">
        <v>354</v>
      </c>
      <c s="19" t="s">
        <v>43</v>
      </c>
      <c s="24" t="s">
        <v>355</v>
      </c>
      <c s="25" t="s">
        <v>123</v>
      </c>
      <c s="26">
        <v>25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12.75">
      <c r="A204" s="28" t="s">
        <v>40</v>
      </c>
      <c r="E204" s="29" t="s">
        <v>356</v>
      </c>
    </row>
    <row r="205" spans="1:5" ht="12.75">
      <c r="A205" s="30" t="s">
        <v>42</v>
      </c>
      <c r="E205" s="31" t="s">
        <v>357</v>
      </c>
    </row>
    <row r="206" spans="1:5" ht="38.25">
      <c r="A206" t="s">
        <v>44</v>
      </c>
      <c r="E206" s="29" t="s">
        <v>358</v>
      </c>
    </row>
    <row r="207" spans="1:16" ht="25.5">
      <c r="A207" s="19" t="s">
        <v>35</v>
      </c>
      <c s="23" t="s">
        <v>359</v>
      </c>
      <c s="23" t="s">
        <v>360</v>
      </c>
      <c s="19" t="s">
        <v>43</v>
      </c>
      <c s="24" t="s">
        <v>361</v>
      </c>
      <c s="25" t="s">
        <v>123</v>
      </c>
      <c s="26">
        <v>26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25.5">
      <c r="A208" s="28" t="s">
        <v>40</v>
      </c>
      <c r="E208" s="29" t="s">
        <v>362</v>
      </c>
    </row>
    <row r="209" spans="1:5" ht="25.5">
      <c r="A209" s="30" t="s">
        <v>42</v>
      </c>
      <c r="E209" s="31" t="s">
        <v>363</v>
      </c>
    </row>
    <row r="210" spans="1:5" ht="114.75">
      <c r="A210" t="s">
        <v>44</v>
      </c>
      <c r="E210" s="29" t="s">
        <v>364</v>
      </c>
    </row>
    <row r="211" spans="1:16" ht="12.75">
      <c r="A211" s="19" t="s">
        <v>35</v>
      </c>
      <c s="23" t="s">
        <v>365</v>
      </c>
      <c s="23" t="s">
        <v>366</v>
      </c>
      <c s="19" t="s">
        <v>43</v>
      </c>
      <c s="24" t="s">
        <v>367</v>
      </c>
      <c s="25" t="s">
        <v>123</v>
      </c>
      <c s="26">
        <v>5.25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25.5">
      <c r="A212" s="28" t="s">
        <v>40</v>
      </c>
      <c r="E212" s="29" t="s">
        <v>368</v>
      </c>
    </row>
    <row r="213" spans="1:5" ht="12.75">
      <c r="A213" s="30" t="s">
        <v>42</v>
      </c>
      <c r="E213" s="31" t="s">
        <v>369</v>
      </c>
    </row>
    <row r="214" spans="1:5" ht="63.75">
      <c r="A214" t="s">
        <v>44</v>
      </c>
      <c r="E214" s="29" t="s">
        <v>370</v>
      </c>
    </row>
    <row r="215" spans="1:16" ht="12.75">
      <c r="A215" s="19" t="s">
        <v>35</v>
      </c>
      <c s="23" t="s">
        <v>371</v>
      </c>
      <c s="23" t="s">
        <v>372</v>
      </c>
      <c s="19" t="s">
        <v>43</v>
      </c>
      <c s="24" t="s">
        <v>373</v>
      </c>
      <c s="25" t="s">
        <v>123</v>
      </c>
      <c s="26">
        <v>29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38.25">
      <c r="A216" s="28" t="s">
        <v>40</v>
      </c>
      <c r="E216" s="29" t="s">
        <v>374</v>
      </c>
    </row>
    <row r="217" spans="1:5" ht="51">
      <c r="A217" s="30" t="s">
        <v>42</v>
      </c>
      <c r="E217" s="31" t="s">
        <v>375</v>
      </c>
    </row>
    <row r="218" spans="1:5" ht="25.5">
      <c r="A218" t="s">
        <v>44</v>
      </c>
      <c r="E218" s="29" t="s">
        <v>376</v>
      </c>
    </row>
    <row r="219" spans="1:16" ht="12.75">
      <c r="A219" s="19" t="s">
        <v>35</v>
      </c>
      <c s="23" t="s">
        <v>377</v>
      </c>
      <c s="23" t="s">
        <v>378</v>
      </c>
      <c s="19" t="s">
        <v>43</v>
      </c>
      <c s="24" t="s">
        <v>379</v>
      </c>
      <c s="25" t="s">
        <v>123</v>
      </c>
      <c s="26">
        <v>29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25.5">
      <c r="A220" s="28" t="s">
        <v>40</v>
      </c>
      <c r="E220" s="29" t="s">
        <v>380</v>
      </c>
    </row>
    <row r="221" spans="1:5" ht="12.75">
      <c r="A221" s="30" t="s">
        <v>42</v>
      </c>
      <c r="E221" s="31" t="s">
        <v>381</v>
      </c>
    </row>
    <row r="222" spans="1:5" ht="38.25">
      <c r="A222" t="s">
        <v>44</v>
      </c>
      <c r="E222" s="29" t="s">
        <v>382</v>
      </c>
    </row>
    <row r="223" spans="1:16" ht="12.75">
      <c r="A223" s="19" t="s">
        <v>35</v>
      </c>
      <c s="23" t="s">
        <v>383</v>
      </c>
      <c s="23" t="s">
        <v>384</v>
      </c>
      <c s="19" t="s">
        <v>43</v>
      </c>
      <c s="24" t="s">
        <v>385</v>
      </c>
      <c s="25" t="s">
        <v>123</v>
      </c>
      <c s="26">
        <v>3.5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25.5">
      <c r="A224" s="28" t="s">
        <v>40</v>
      </c>
      <c r="E224" s="29" t="s">
        <v>386</v>
      </c>
    </row>
    <row r="225" spans="1:5" ht="25.5">
      <c r="A225" s="30" t="s">
        <v>42</v>
      </c>
      <c r="E225" s="31" t="s">
        <v>387</v>
      </c>
    </row>
    <row r="226" spans="1:5" ht="89.25">
      <c r="A226" t="s">
        <v>44</v>
      </c>
      <c r="E226" s="29" t="s">
        <v>388</v>
      </c>
    </row>
    <row r="227" spans="1:16" ht="12.75">
      <c r="A227" s="19" t="s">
        <v>35</v>
      </c>
      <c s="23" t="s">
        <v>389</v>
      </c>
      <c s="23" t="s">
        <v>390</v>
      </c>
      <c s="19" t="s">
        <v>43</v>
      </c>
      <c s="24" t="s">
        <v>391</v>
      </c>
      <c s="25" t="s">
        <v>96</v>
      </c>
      <c s="26">
        <v>12.6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63.75">
      <c r="A228" s="28" t="s">
        <v>40</v>
      </c>
      <c r="E228" s="29" t="s">
        <v>392</v>
      </c>
    </row>
    <row r="229" spans="1:5" ht="63.75">
      <c r="A229" s="30" t="s">
        <v>42</v>
      </c>
      <c r="E229" s="31" t="s">
        <v>393</v>
      </c>
    </row>
    <row r="230" spans="1:5" ht="102">
      <c r="A230" t="s">
        <v>44</v>
      </c>
      <c r="E230" s="29" t="s">
        <v>394</v>
      </c>
    </row>
    <row r="231" spans="1:16" ht="12.75">
      <c r="A231" s="19" t="s">
        <v>35</v>
      </c>
      <c s="23" t="s">
        <v>395</v>
      </c>
      <c s="23" t="s">
        <v>396</v>
      </c>
      <c s="19" t="s">
        <v>43</v>
      </c>
      <c s="24" t="s">
        <v>397</v>
      </c>
      <c s="25" t="s">
        <v>398</v>
      </c>
      <c s="26">
        <v>35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12.75">
      <c r="A232" s="28" t="s">
        <v>40</v>
      </c>
      <c r="E232" s="29" t="s">
        <v>399</v>
      </c>
    </row>
    <row r="233" spans="1:5" ht="25.5">
      <c r="A233" s="30" t="s">
        <v>42</v>
      </c>
      <c r="E233" s="31" t="s">
        <v>400</v>
      </c>
    </row>
    <row r="234" spans="1:5" ht="357">
      <c r="A234" t="s">
        <v>44</v>
      </c>
      <c r="E234" s="29" t="s">
        <v>401</v>
      </c>
    </row>
    <row r="235" spans="1:16" ht="12.75">
      <c r="A235" s="19" t="s">
        <v>35</v>
      </c>
      <c s="23" t="s">
        <v>402</v>
      </c>
      <c s="23" t="s">
        <v>403</v>
      </c>
      <c s="19" t="s">
        <v>43</v>
      </c>
      <c s="24" t="s">
        <v>404</v>
      </c>
      <c s="25" t="s">
        <v>113</v>
      </c>
      <c s="26">
        <v>25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63.75">
      <c r="A236" s="28" t="s">
        <v>40</v>
      </c>
      <c r="E236" s="29" t="s">
        <v>405</v>
      </c>
    </row>
    <row r="237" spans="1:5" ht="63.75">
      <c r="A237" s="30" t="s">
        <v>42</v>
      </c>
      <c r="E237" s="31" t="s">
        <v>406</v>
      </c>
    </row>
    <row r="238" spans="1:5" ht="102">
      <c r="A238" t="s">
        <v>44</v>
      </c>
      <c r="E238" s="29" t="s">
        <v>407</v>
      </c>
    </row>
    <row r="239" spans="1:16" ht="12.75">
      <c r="A239" s="19" t="s">
        <v>35</v>
      </c>
      <c s="23" t="s">
        <v>408</v>
      </c>
      <c s="23" t="s">
        <v>409</v>
      </c>
      <c s="19" t="s">
        <v>43</v>
      </c>
      <c s="24" t="s">
        <v>410</v>
      </c>
      <c s="25" t="s">
        <v>123</v>
      </c>
      <c s="26">
        <v>15.2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25.5">
      <c r="A240" s="28" t="s">
        <v>40</v>
      </c>
      <c r="E240" s="29" t="s">
        <v>411</v>
      </c>
    </row>
    <row r="241" spans="1:5" ht="38.25">
      <c r="A241" s="30" t="s">
        <v>42</v>
      </c>
      <c r="E241" s="31" t="s">
        <v>412</v>
      </c>
    </row>
    <row r="242" spans="1:5" ht="114.75">
      <c r="A242" t="s">
        <v>44</v>
      </c>
      <c r="E242" s="29" t="s">
        <v>413</v>
      </c>
    </row>
    <row r="243" spans="1:16" ht="12.75">
      <c r="A243" s="19" t="s">
        <v>35</v>
      </c>
      <c s="23" t="s">
        <v>414</v>
      </c>
      <c s="23" t="s">
        <v>415</v>
      </c>
      <c s="19" t="s">
        <v>43</v>
      </c>
      <c s="24" t="s">
        <v>416</v>
      </c>
      <c s="25" t="s">
        <v>113</v>
      </c>
      <c s="26">
        <v>5.1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25.5">
      <c r="A244" s="28" t="s">
        <v>40</v>
      </c>
      <c r="E244" s="29" t="s">
        <v>417</v>
      </c>
    </row>
    <row r="245" spans="1:5" ht="12.75">
      <c r="A245" s="30" t="s">
        <v>42</v>
      </c>
      <c r="E245" s="31" t="s">
        <v>418</v>
      </c>
    </row>
    <row r="246" spans="1:5" ht="76.5">
      <c r="A246" t="s">
        <v>44</v>
      </c>
      <c r="E246" s="29" t="s">
        <v>419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420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420</v>
      </c>
      <c s="5"/>
      <c s="14" t="s">
        <v>421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422</v>
      </c>
      <c s="19" t="s">
        <v>43</v>
      </c>
      <c s="24" t="s">
        <v>423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40.25">
      <c r="A10" s="28" t="s">
        <v>40</v>
      </c>
      <c r="E10" s="29" t="s">
        <v>424</v>
      </c>
    </row>
    <row r="11" spans="1:5" ht="12.75">
      <c r="A11" s="30" t="s">
        <v>42</v>
      </c>
      <c r="E11" s="31" t="s">
        <v>77</v>
      </c>
    </row>
    <row r="12" spans="1:5" ht="12.75">
      <c r="A12" t="s">
        <v>44</v>
      </c>
      <c r="E12" s="29" t="s">
        <v>425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